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/>
  </bookViews>
  <sheets>
    <sheet name="Lam Nghiep" sheetId="2" r:id="rId1"/>
    <sheet name="Lua" sheetId="5" r:id="rId2"/>
    <sheet name="cay lao nam" sheetId="7" r:id="rId3"/>
    <sheet name="Hang nam" sheetId="6" r:id="rId4"/>
    <sheet name="Ao" sheetId="3" r:id="rId5"/>
    <sheet name="Vat nuoi" sheetId="10" r:id="rId6"/>
  </sheets>
  <externalReferences>
    <externalReference r:id="rId7"/>
  </externalReferences>
  <definedNames>
    <definedName name="chuong_pl_1" localSheetId="2">'cay lao nam'!#REF!</definedName>
    <definedName name="chuong_pl_1_name" localSheetId="2">'cay lao nam'!$A$1</definedName>
    <definedName name="chuong_pl_3_name" localSheetId="4">Ao!$A$2</definedName>
    <definedName name="_xlnm.Print_Titles" localSheetId="2">'cay lao nam'!$3:$5</definedName>
    <definedName name="_xlnm.Print_Titles" localSheetId="3">'Hang nam'!$3:$5</definedName>
    <definedName name="_xlnm.Print_Titles" localSheetId="0">'Lam Nghiep'!$4:$5</definedName>
    <definedName name="_xlnm.Print_Titles" localSheetId="1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N19" i="2" l="1"/>
  <c r="J10" i="6"/>
  <c r="S10" i="10" l="1"/>
  <c r="I20" i="2"/>
  <c r="H20" i="2"/>
  <c r="D20" i="2"/>
  <c r="C20" i="2"/>
  <c r="E32" i="6"/>
  <c r="H32" i="6"/>
  <c r="J28" i="6"/>
  <c r="J27" i="6"/>
  <c r="N12" i="2"/>
  <c r="N11" i="2"/>
  <c r="N10" i="2"/>
  <c r="E20" i="2"/>
  <c r="F20" i="2"/>
  <c r="G20" i="2"/>
  <c r="I19" i="7"/>
  <c r="E19" i="7"/>
  <c r="H14" i="5"/>
  <c r="J31" i="6"/>
  <c r="J30" i="6"/>
  <c r="J29" i="6"/>
  <c r="G32" i="6"/>
  <c r="F32" i="6"/>
  <c r="D32" i="6"/>
  <c r="C32" i="6"/>
  <c r="J13" i="5"/>
  <c r="J12" i="5"/>
  <c r="J11" i="5"/>
  <c r="J10" i="5"/>
  <c r="C33" i="6" l="1"/>
  <c r="J8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G19" i="7"/>
  <c r="D19" i="7"/>
  <c r="F19" i="7"/>
  <c r="C19" i="7"/>
  <c r="J19" i="7"/>
  <c r="L8" i="7"/>
  <c r="L10" i="7"/>
  <c r="L11" i="7"/>
  <c r="L12" i="7"/>
  <c r="L13" i="7"/>
  <c r="L14" i="7"/>
  <c r="L15" i="7"/>
  <c r="L16" i="7"/>
  <c r="L17" i="7"/>
  <c r="L18" i="7"/>
  <c r="L19" i="7" l="1"/>
  <c r="J32" i="6"/>
  <c r="J8" i="5"/>
  <c r="J14" i="5" s="1"/>
  <c r="F14" i="5"/>
  <c r="G14" i="5"/>
  <c r="A2" i="5"/>
  <c r="A2" i="7" s="1"/>
  <c r="A2" i="6" s="1"/>
  <c r="J20" i="2"/>
  <c r="K20" i="2"/>
  <c r="L20" i="2"/>
  <c r="N8" i="2"/>
  <c r="N13" i="2"/>
  <c r="N14" i="2"/>
  <c r="N15" i="2"/>
  <c r="N16" i="2"/>
  <c r="N17" i="2"/>
  <c r="N18" i="2"/>
  <c r="N20" i="2" l="1"/>
  <c r="A2" i="10"/>
  <c r="A3" i="3"/>
  <c r="H19" i="7" l="1"/>
  <c r="C20" i="7" s="1"/>
  <c r="H9" i="3" l="1"/>
  <c r="H11" i="3"/>
  <c r="H12" i="3"/>
  <c r="H13" i="3" l="1"/>
  <c r="S11" i="10"/>
  <c r="S12" i="10" s="1"/>
  <c r="C21" i="2" l="1"/>
  <c r="E14" i="5" l="1"/>
  <c r="C15" i="5" l="1"/>
  <c r="F13" i="3" l="1"/>
</calcChain>
</file>

<file path=xl/sharedStrings.xml><?xml version="1.0" encoding="utf-8"?>
<sst xmlns="http://schemas.openxmlformats.org/spreadsheetml/2006/main" count="226" uniqueCount="118">
  <si>
    <t>TT</t>
  </si>
  <si>
    <t>Tổng giá trị thiệt hại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</si>
  <si>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</si>
  <si>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</si>
  <si>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</si>
  <si>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t>Diện tích vườn giống, rừng giống</t>
  </si>
  <si>
    <t>Diện tích cây giống được ươm trong giai đoạn vườn ươm</t>
  </si>
  <si>
    <t>tr.đồng</t>
  </si>
  <si>
    <t>(ha)</t>
  </si>
  <si>
    <t>Nuôi trồng thuỷ sản bán thâm canh, thâm canh trong ao (đầm/hầm)</t>
  </si>
  <si>
    <r>
      <t>Nuôi trồng thuỷ sản trong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bể, lồng, bè</t>
    </r>
  </si>
  <si>
    <t>Nuôi trồng thuỷ sản theo hình thức khác</t>
  </si>
  <si>
    <t>Ha diện tích nuôi bị thiệt hại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</si>
  <si>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</si>
  <si>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</si>
  <si>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</si>
  <si>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</si>
  <si>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</si>
  <si>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</si>
  <si>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</si>
  <si>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</si>
  <si>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</si>
  <si>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</si>
  <si>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</si>
  <si>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</si>
  <si>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</si>
  <si>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</si>
  <si>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</si>
  <si>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</si>
  <si>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</si>
  <si>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</si>
  <si>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đồng/ha</t>
  </si>
  <si>
    <t>đồng</t>
  </si>
  <si>
    <t>Đơn giá hỗ trợ (Đồng/ha)</t>
  </si>
  <si>
    <t xml:space="preserve">Đơn giá </t>
  </si>
  <si>
    <t>Cây trồng lâu năm</t>
  </si>
  <si>
    <t>Vườn cây ở thời kỳ kiến thiết cơ bản</t>
  </si>
  <si>
    <r>
      <t>Vườn cây ở thời kỳ kiến thiết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cơ bản</t>
    </r>
  </si>
  <si>
    <r>
      <t>Vườn cây ở thời kỳ kinh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doanh thiệt hại đến năng suất thu hoạch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nhưng cây không chết</t>
    </r>
  </si>
  <si>
    <r>
      <t>Cây giống trong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giai đoạn vườn ươm được nhân giống từ nguồn vật liệu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khai thác từ cây đầu dòng;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vườn cây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đầu dòng</t>
    </r>
  </si>
  <si>
    <r>
      <t>Vườn cây ở thời kỳ kinh doanh thiệt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hại đến năng suất thu hoạch nhưng cây không chết</t>
    </r>
  </si>
  <si>
    <t>Họ và Tên</t>
  </si>
  <si>
    <t>(Đồng/ha)</t>
  </si>
  <si>
    <t>(Đồng</t>
  </si>
  <si>
    <t>Triệu Phúc Cao</t>
  </si>
  <si>
    <t>Trần Văn An</t>
  </si>
  <si>
    <t>Triệu Phúc Phòng</t>
  </si>
  <si>
    <t>Triệu Phúc Toan</t>
  </si>
  <si>
    <t>Triệu Phúc Chính</t>
  </si>
  <si>
    <t>Triêu Văn Thượng</t>
  </si>
  <si>
    <t>Hoàng Phúc Quý</t>
  </si>
  <si>
    <t xml:space="preserve">Hoàng  Quý Thắng </t>
  </si>
  <si>
    <t>Triệu  Tiến Vịnh</t>
  </si>
  <si>
    <t>Trần Thị Lâm</t>
  </si>
  <si>
    <t>Triệu Tiến Đắc</t>
  </si>
  <si>
    <t>Trần Kim Lợi</t>
  </si>
  <si>
    <t>Triệu Kim Phúc</t>
  </si>
  <si>
    <t>Triệu Thị Huệ</t>
  </si>
  <si>
    <t>Trần Tiến Dũng</t>
  </si>
  <si>
    <t xml:space="preserve">Trần Tiến Bình </t>
  </si>
  <si>
    <t>Bàn Kim Sơn</t>
  </si>
  <si>
    <t>Triệu Kim Hải</t>
  </si>
  <si>
    <t>Phùng Ngọc Hòa</t>
  </si>
  <si>
    <t>Triệu Thị Hiếu</t>
  </si>
  <si>
    <t>Thôn Khuổi Đeng 2</t>
  </si>
  <si>
    <t>Trần Tiến Đắc</t>
  </si>
  <si>
    <t>Triệu Nguyên Trung</t>
  </si>
  <si>
    <t>Triệu Văn Tuấn</t>
  </si>
  <si>
    <t>Triệu Tiến Bình</t>
  </si>
  <si>
    <t>Triệu Phúc Mản A</t>
  </si>
  <si>
    <t>Triệu Nguyên Chinh</t>
  </si>
  <si>
    <t>Triệu Văn Minh</t>
  </si>
  <si>
    <t>Vật nuôi bị thiệt hại (chết, mất tích)</t>
  </si>
  <si>
    <t>Gia cầm (gà, vịt, ngan, ngỗng, bồ câu)</t>
  </si>
  <si>
    <t>Chim cút</t>
  </si>
  <si>
    <t xml:space="preserve">Lợn  </t>
  </si>
  <si>
    <t>Lợn nái và lợn đực đang khai thác</t>
  </si>
  <si>
    <t xml:space="preserve">Bê cái hướng sữa đến 6 tháng tuổi </t>
  </si>
  <si>
    <t xml:space="preserve">Bò sữa trên 6 tháng tuổi </t>
  </si>
  <si>
    <t>Trâu, bò thịt, ngựa</t>
  </si>
  <si>
    <t xml:space="preserve">Hươu sao, cừu, dê, đà điểu </t>
  </si>
  <si>
    <t>Thỏ</t>
  </si>
  <si>
    <t>Ong mật</t>
  </si>
  <si>
    <t xml:space="preserve">Đến 28 ngày tuổi </t>
  </si>
  <si>
    <t xml:space="preserve">Trên 28 ngày tuổi </t>
  </si>
  <si>
    <t xml:space="preserve"> Đến 6 tháng tuổi </t>
  </si>
  <si>
    <t xml:space="preserve">Trên 6 tháng tuổi </t>
  </si>
  <si>
    <t>con</t>
  </si>
  <si>
    <t>đàn</t>
  </si>
  <si>
    <t>Họ Và Tên</t>
  </si>
  <si>
    <t>Triệu Phúc Sính</t>
  </si>
  <si>
    <t>đồng/con</t>
  </si>
  <si>
    <t>Triệu Tiến Phương</t>
  </si>
  <si>
    <t xml:space="preserve">Trần Tiến Sính </t>
  </si>
  <si>
    <r>
      <t>100m</t>
    </r>
    <r>
      <rPr>
        <i/>
        <vertAlign val="superscript"/>
        <sz val="12"/>
        <color theme="1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thể tích nuôi bị thiệt hại</t>
    </r>
  </si>
  <si>
    <t>Triệu Thế Tiền</t>
  </si>
  <si>
    <t>Bàn Hữu Bình</t>
  </si>
  <si>
    <t>Tổng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</si>
  <si>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</si>
  <si>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>Tổng Cộng: (Ha)</t>
  </si>
  <si>
    <t>,</t>
  </si>
  <si>
    <t>Tổng cộng (Ha)</t>
  </si>
  <si>
    <t>Tổng Cộng (ha)</t>
  </si>
  <si>
    <r>
      <t>Vườn cây ở thời kỳ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kinh doanh thiệt hại làm chết cây hoặc đánh giá là cây không còn khả năng phục hồi trở lại trạng thái bình thường</t>
    </r>
  </si>
  <si>
    <t>Tổng cộng (ha)</t>
  </si>
  <si>
    <t>Triệu Văn Tiên</t>
  </si>
  <si>
    <t xml:space="preserve">                                                                                   </t>
  </si>
  <si>
    <t>Cơn bão số 10,11</t>
  </si>
  <si>
    <t>Đợt Cơn bão số 10,11</t>
  </si>
  <si>
    <t>Đợt cơn bão số 10, 11</t>
  </si>
  <si>
    <t>Đợt Cơn bão số 10, 11</t>
  </si>
  <si>
    <t>Đợt cơn bão số 10,11</t>
  </si>
  <si>
    <t>Phụ lục 4: TỔNG HỢP  HỖ TRỢ ĐỐI VỚI CÂY LÂM NGHIỆP BỊ THIỆT HẠI DO THIÊN TAI (Thôn Khuổi Đeng 2)</t>
  </si>
  <si>
    <t>Phụ lục 1: TỔNG HỢP HỖ TRỢ ĐỐI VỚI CÂY LÚA BỊ THIỆT HẠI DO THIÊN TAI (Thôn Khuổi Đeng 2)</t>
  </si>
  <si>
    <t>Phụ lục 2: TỔNG HỢP HỖ TRỢ ĐỐI VỚI CÂY TRỒNG (CÂY LÂU NĂM) BỊ THIỆT HẠI DO THIÊN TAI (Thôn Khuổi Đeng 1)</t>
  </si>
  <si>
    <t>Phụ Lục 3: TỔNG HỢP HỖ TRỢ ĐỐI VỚI CÂY TRỒNG (CÂY HÀNG NĂM) BỊ THIỆT HẠI DO THIÊN TAI (Thôn Khuổi Đeng 2)</t>
  </si>
  <si>
    <t>Phụ lục 5: TỔNG HỢP  HỖ TRỢ ĐỐI VỚI THỦY SẢN BỊ THIỆT HẠI DO THIÊN TAI (Thôn Khuổi Đeng 2)</t>
  </si>
  <si>
    <t>Phụ lục 6:  TỔNG HỢP  HỖ TRỢ  ĐỐI VỚI VẬT NUÔI BỊ THIỆT HẠI DO THIÊN TAI (Thôn Khuổi Đeng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</si>
</sst>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_);_(* \(#,##0.0\);_(* &quot;-&quot;??_);_(@_)"/>
    <numFmt numFmtId="167" formatCode="_(* #,##0.000_);_(* \(#,##0.000\);_(* &quot;-&quot;???_);_(@_)"/>
    <numFmt numFmtId="169" formatCode="_-* #,##0\ _₫_-;\-* #,##0\ _₫_-;_-* &quot;-&quot;???\ _₫_-;_-@_-"/>
    <numFmt numFmtId="170" formatCode="_(* #,##0.000_);_(* \(#,##0.000\);_(* &quot;-&quot;??_);_(@_)"/>
    <numFmt numFmtId="171" formatCode="0.0000"/>
  </numFmts>
  <fonts count="19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i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7" fillId="2" borderId="0" xfId="0" applyFont="1" applyFill="1"/>
    <xf numFmtId="0" fontId="7" fillId="0" borderId="0" xfId="0" applyFont="1" applyFill="1"/>
    <xf numFmtId="164" fontId="7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0" fillId="0" borderId="2" xfId="0" applyFill="1" applyBorder="1"/>
    <xf numFmtId="164" fontId="7" fillId="0" borderId="2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164" fontId="1" fillId="0" borderId="2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164" fontId="7" fillId="0" borderId="0" xfId="1" applyNumberFormat="1" applyFont="1" applyFill="1"/>
    <xf numFmtId="164" fontId="7" fillId="0" borderId="2" xfId="1" applyNumberFormat="1" applyFont="1" applyFill="1" applyBorder="1"/>
    <xf numFmtId="0" fontId="6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9" fillId="0" borderId="7" xfId="0" applyFont="1" applyBorder="1" applyAlignment="1">
      <alignment horizontal="center" vertical="center" wrapText="1"/>
    </xf>
    <xf numFmtId="0" fontId="1" fillId="0" borderId="0" xfId="0" applyFont="1"/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0" fillId="0" borderId="0" xfId="0" applyNumberFormat="1" applyFill="1"/>
    <xf numFmtId="164" fontId="7" fillId="0" borderId="0" xfId="0" applyNumberFormat="1" applyFont="1" applyFill="1"/>
    <xf numFmtId="0" fontId="0" fillId="2" borderId="0" xfId="0" applyFill="1"/>
    <xf numFmtId="164" fontId="0" fillId="0" borderId="0" xfId="1" applyNumberFormat="1" applyFont="1"/>
    <xf numFmtId="164" fontId="1" fillId="0" borderId="0" xfId="1" applyNumberFormat="1" applyFont="1"/>
    <xf numFmtId="164" fontId="3" fillId="0" borderId="2" xfId="1" applyNumberFormat="1" applyFont="1" applyBorder="1"/>
    <xf numFmtId="164" fontId="0" fillId="0" borderId="2" xfId="1" applyNumberFormat="1" applyFont="1" applyFill="1" applyBorder="1"/>
    <xf numFmtId="164" fontId="0" fillId="0" borderId="2" xfId="0" applyNumberFormat="1" applyFill="1" applyBorder="1"/>
    <xf numFmtId="164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2" xfId="0" applyFont="1" applyBorder="1"/>
    <xf numFmtId="164" fontId="2" fillId="0" borderId="2" xfId="0" applyNumberFormat="1" applyFont="1" applyBorder="1"/>
    <xf numFmtId="167" fontId="0" fillId="0" borderId="0" xfId="0" applyNumberFormat="1"/>
    <xf numFmtId="0" fontId="12" fillId="0" borderId="0" xfId="0" applyFont="1" applyFill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/>
    <xf numFmtId="0" fontId="14" fillId="0" borderId="0" xfId="0" applyFont="1" applyFill="1"/>
    <xf numFmtId="0" fontId="15" fillId="0" borderId="2" xfId="0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2" fillId="0" borderId="2" xfId="1" applyNumberFormat="1" applyFont="1" applyBorder="1"/>
    <xf numFmtId="0" fontId="7" fillId="0" borderId="2" xfId="0" applyFont="1" applyFill="1" applyBorder="1" applyAlignment="1">
      <alignment horizontal="center"/>
    </xf>
    <xf numFmtId="0" fontId="6" fillId="0" borderId="0" xfId="0" applyFont="1" applyFill="1"/>
    <xf numFmtId="164" fontId="6" fillId="0" borderId="2" xfId="0" applyNumberFormat="1" applyFont="1" applyFill="1" applyBorder="1"/>
    <xf numFmtId="166" fontId="6" fillId="0" borderId="2" xfId="1" applyNumberFormat="1" applyFont="1" applyFill="1" applyBorder="1"/>
    <xf numFmtId="166" fontId="7" fillId="0" borderId="0" xfId="1" applyNumberFormat="1" applyFont="1" applyFill="1" applyBorder="1"/>
    <xf numFmtId="166" fontId="7" fillId="0" borderId="0" xfId="1" applyNumberFormat="1" applyFont="1" applyFill="1"/>
    <xf numFmtId="164" fontId="6" fillId="0" borderId="2" xfId="1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/>
    <xf numFmtId="0" fontId="1" fillId="0" borderId="0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164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8" fillId="0" borderId="2" xfId="0" applyFont="1" applyFill="1" applyBorder="1"/>
    <xf numFmtId="164" fontId="18" fillId="0" borderId="2" xfId="1" applyNumberFormat="1" applyFont="1" applyFill="1" applyBorder="1"/>
    <xf numFmtId="164" fontId="18" fillId="0" borderId="2" xfId="0" applyNumberFormat="1" applyFont="1" applyFill="1" applyBorder="1"/>
    <xf numFmtId="0" fontId="18" fillId="0" borderId="0" xfId="0" applyFont="1" applyFill="1"/>
    <xf numFmtId="0" fontId="18" fillId="2" borderId="0" xfId="0" applyFont="1" applyFill="1"/>
    <xf numFmtId="169" fontId="0" fillId="0" borderId="0" xfId="0" applyNumberFormat="1"/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horizontal="left" vertical="center"/>
    </xf>
    <xf numFmtId="165" fontId="6" fillId="0" borderId="2" xfId="0" applyNumberFormat="1" applyFont="1" applyFill="1" applyBorder="1"/>
    <xf numFmtId="0" fontId="2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/>
    </xf>
    <xf numFmtId="165" fontId="6" fillId="0" borderId="8" xfId="0" applyNumberFormat="1" applyFont="1" applyFill="1" applyBorder="1" applyAlignment="1">
      <alignment horizontal="center"/>
    </xf>
    <xf numFmtId="165" fontId="6" fillId="0" borderId="6" xfId="0" applyNumberFormat="1" applyFont="1" applyFill="1" applyBorder="1" applyAlignment="1">
      <alignment horizontal="center"/>
    </xf>
    <xf numFmtId="170" fontId="6" fillId="0" borderId="2" xfId="1" applyNumberFormat="1" applyFont="1" applyFill="1" applyBorder="1"/>
    <xf numFmtId="170" fontId="6" fillId="0" borderId="7" xfId="0" applyNumberFormat="1" applyFont="1" applyFill="1" applyBorder="1" applyAlignment="1">
      <alignment horizontal="left"/>
    </xf>
    <xf numFmtId="170" fontId="6" fillId="0" borderId="8" xfId="0" applyNumberFormat="1" applyFont="1" applyFill="1" applyBorder="1" applyAlignment="1">
      <alignment horizontal="left"/>
    </xf>
    <xf numFmtId="170" fontId="6" fillId="0" borderId="6" xfId="0" applyNumberFormat="1" applyFont="1" applyFill="1" applyBorder="1" applyAlignment="1">
      <alignment horizontal="left"/>
    </xf>
    <xf numFmtId="171" fontId="2" fillId="0" borderId="2" xfId="0" applyNumberFormat="1" applyFont="1" applyBorder="1"/>
    <xf numFmtId="171" fontId="2" fillId="0" borderId="7" xfId="0" applyNumberFormat="1" applyFont="1" applyBorder="1" applyAlignment="1">
      <alignment horizontal="center"/>
    </xf>
    <xf numFmtId="171" fontId="2" fillId="0" borderId="8" xfId="0" applyNumberFormat="1" applyFont="1" applyBorder="1" applyAlignment="1">
      <alignment horizontal="center"/>
    </xf>
    <xf numFmtId="171" fontId="2" fillId="0" borderId="6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9"/>
  <sheetViews>
    <sheetView tabSelected="1" zoomScale="96" zoomScaleNormal="96" workbookViewId="0">
      <pane xSplit="5" ySplit="5" topLeftCell="H17" activePane="bottomRight" state="frozen"/>
      <selection pane="topRight" activeCell="F1" sqref="F1"/>
      <selection pane="bottomLeft" activeCell="A6" sqref="A6"/>
      <selection pane="bottomRight" activeCell="C20" sqref="C20:M21"/>
    </sheetView>
  </sheetViews>
  <sheetFormatPr defaultRowHeight="15.75" x14ac:dyDescent="0.25"/>
  <cols>
    <col min="1" max="1" width="5.625" style="55" customWidth="1"/>
    <col min="2" max="2" width="25.875" customWidth="1"/>
    <col min="3" max="3" width="13.375" customWidth="1"/>
    <col min="4" max="4" width="16.875" customWidth="1"/>
    <col min="5" max="6" width="0" hidden="1" customWidth="1"/>
    <col min="7" max="7" width="1.375" hidden="1" customWidth="1"/>
    <col min="8" max="8" width="13.5" customWidth="1"/>
    <col min="9" max="9" width="14.75" customWidth="1"/>
    <col min="10" max="11" width="0" hidden="1" customWidth="1"/>
    <col min="12" max="12" width="2.75" hidden="1" customWidth="1"/>
    <col min="13" max="13" width="15.875" style="37" customWidth="1"/>
    <col min="14" max="14" width="16.875" customWidth="1"/>
    <col min="15" max="63" width="9" style="12"/>
  </cols>
  <sheetData>
    <row r="1" spans="1:63" x14ac:dyDescent="0.25">
      <c r="A1" s="51"/>
    </row>
    <row r="2" spans="1:63" x14ac:dyDescent="0.25">
      <c r="A2" s="93" t="s">
        <v>112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63" x14ac:dyDescent="0.25">
      <c r="A3" s="97" t="str">
        <f>'[1]Lam Nghiep'!$A$3:$N$3</f>
        <v>(Kèm theo Thông báo  số 79/TB-UBND ngày 10/11/2025 của UBND xã Tân Kỳ)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63" ht="19.5" customHeight="1" x14ac:dyDescent="0.25">
      <c r="A4" s="94" t="s">
        <v>0</v>
      </c>
      <c r="B4" s="94" t="s">
        <v>41</v>
      </c>
      <c r="C4" s="94" t="s">
        <v>2</v>
      </c>
      <c r="D4" s="94"/>
      <c r="E4" s="94"/>
      <c r="F4" s="94"/>
      <c r="G4" s="94"/>
      <c r="H4" s="94" t="s">
        <v>3</v>
      </c>
      <c r="I4" s="94"/>
      <c r="J4" s="94"/>
      <c r="K4" s="94"/>
      <c r="L4" s="94"/>
      <c r="M4" s="95" t="s">
        <v>29</v>
      </c>
      <c r="N4" s="96" t="s">
        <v>30</v>
      </c>
      <c r="O4" s="11"/>
      <c r="P4" s="11"/>
      <c r="Q4" s="11"/>
      <c r="R4" s="11"/>
      <c r="S4" s="11"/>
    </row>
    <row r="5" spans="1:63" ht="102.75" customHeight="1" x14ac:dyDescent="0.25">
      <c r="A5" s="94"/>
      <c r="B5" s="94"/>
      <c r="C5" s="53" t="s">
        <v>4</v>
      </c>
      <c r="D5" s="53" t="s">
        <v>98</v>
      </c>
      <c r="E5" s="53" t="s">
        <v>5</v>
      </c>
      <c r="F5" s="94" t="s">
        <v>6</v>
      </c>
      <c r="G5" s="94"/>
      <c r="H5" s="53" t="s">
        <v>4</v>
      </c>
      <c r="I5" s="53" t="s">
        <v>98</v>
      </c>
      <c r="J5" s="53" t="s">
        <v>5</v>
      </c>
      <c r="K5" s="94" t="s">
        <v>6</v>
      </c>
      <c r="L5" s="94"/>
      <c r="M5" s="95"/>
      <c r="N5" s="96"/>
      <c r="O5" s="11"/>
      <c r="P5" s="11"/>
      <c r="Q5" s="11"/>
      <c r="R5" s="11"/>
      <c r="S5" s="11"/>
    </row>
    <row r="6" spans="1:63" ht="16.5" customHeight="1" x14ac:dyDescent="0.25">
      <c r="A6" s="52"/>
      <c r="B6" s="18"/>
      <c r="C6" s="18" t="s">
        <v>8</v>
      </c>
      <c r="D6" s="18" t="s">
        <v>8</v>
      </c>
      <c r="E6" s="18" t="s">
        <v>8</v>
      </c>
      <c r="F6" s="18" t="s">
        <v>8</v>
      </c>
      <c r="G6" s="18" t="s">
        <v>8</v>
      </c>
      <c r="H6" s="18" t="s">
        <v>8</v>
      </c>
      <c r="I6" s="18" t="s">
        <v>8</v>
      </c>
      <c r="J6" s="18" t="s">
        <v>8</v>
      </c>
      <c r="K6" s="18" t="s">
        <v>8</v>
      </c>
      <c r="L6" s="18" t="s">
        <v>8</v>
      </c>
      <c r="M6" s="45" t="s">
        <v>31</v>
      </c>
      <c r="N6" s="46" t="s">
        <v>32</v>
      </c>
      <c r="O6" s="11"/>
      <c r="P6" s="11"/>
      <c r="Q6" s="11"/>
      <c r="R6" s="11"/>
      <c r="S6" s="11"/>
    </row>
    <row r="7" spans="1:63" s="12" customFormat="1" x14ac:dyDescent="0.25">
      <c r="A7" s="52"/>
      <c r="B7" s="56">
        <v>1</v>
      </c>
      <c r="C7" s="56">
        <v>2</v>
      </c>
      <c r="D7" s="56">
        <v>3</v>
      </c>
      <c r="E7" s="56">
        <v>4</v>
      </c>
      <c r="F7" s="56">
        <v>5</v>
      </c>
      <c r="G7" s="56">
        <v>6</v>
      </c>
      <c r="H7" s="56">
        <v>4</v>
      </c>
      <c r="I7" s="56">
        <v>5</v>
      </c>
      <c r="J7" s="56">
        <v>9</v>
      </c>
      <c r="K7" s="56">
        <v>10</v>
      </c>
      <c r="L7" s="56">
        <v>11</v>
      </c>
      <c r="M7" s="57">
        <v>6</v>
      </c>
      <c r="N7" s="58">
        <v>7</v>
      </c>
      <c r="O7" s="11"/>
      <c r="P7" s="11"/>
      <c r="Q7" s="11"/>
      <c r="R7" s="11"/>
      <c r="S7" s="11"/>
    </row>
    <row r="8" spans="1:63" ht="23.25" customHeight="1" x14ac:dyDescent="0.25">
      <c r="A8" s="53"/>
      <c r="B8" s="43" t="s">
        <v>64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  <c r="N8" s="16">
        <f t="shared" ref="N8:N18" si="0">(C8+D8+H8+I8)*M8</f>
        <v>0</v>
      </c>
      <c r="O8" s="11"/>
      <c r="P8" s="11"/>
      <c r="Q8" s="11"/>
      <c r="R8" s="11"/>
      <c r="S8" s="11"/>
    </row>
    <row r="9" spans="1:63" ht="23.25" customHeight="1" x14ac:dyDescent="0.3">
      <c r="A9" s="88"/>
      <c r="B9" s="90" t="s">
        <v>111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6"/>
      <c r="O9" s="11"/>
      <c r="P9" s="11"/>
      <c r="Q9" s="11"/>
      <c r="R9" s="11"/>
      <c r="S9" s="11"/>
    </row>
    <row r="10" spans="1:63" s="36" customFormat="1" ht="18.75" x14ac:dyDescent="0.3">
      <c r="A10" s="52">
        <v>1</v>
      </c>
      <c r="B10" s="7" t="s">
        <v>47</v>
      </c>
      <c r="C10" s="8"/>
      <c r="D10" s="15"/>
      <c r="E10" s="15"/>
      <c r="F10" s="15"/>
      <c r="G10" s="15"/>
      <c r="H10" s="15">
        <v>0.5</v>
      </c>
      <c r="I10" s="15"/>
      <c r="J10" s="15"/>
      <c r="K10" s="15"/>
      <c r="L10" s="15"/>
      <c r="M10" s="6">
        <v>4000000</v>
      </c>
      <c r="N10" s="16">
        <f>(C10+D10+H10+I10)*M10</f>
        <v>2000000</v>
      </c>
      <c r="O10" s="11"/>
      <c r="P10" s="11"/>
      <c r="Q10" s="11"/>
      <c r="R10" s="11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</row>
    <row r="11" spans="1:63" s="36" customFormat="1" ht="18.75" x14ac:dyDescent="0.3">
      <c r="A11" s="52">
        <v>2</v>
      </c>
      <c r="B11" s="7" t="s">
        <v>66</v>
      </c>
      <c r="C11" s="15"/>
      <c r="D11" s="15"/>
      <c r="E11" s="15"/>
      <c r="F11" s="15"/>
      <c r="G11" s="15"/>
      <c r="H11" s="15">
        <v>0.05</v>
      </c>
      <c r="I11" s="15"/>
      <c r="J11" s="15"/>
      <c r="K11" s="15"/>
      <c r="L11" s="15"/>
      <c r="M11" s="6">
        <v>4000000</v>
      </c>
      <c r="N11" s="16">
        <f>(C11+D11+H11+I11)*M11</f>
        <v>200000</v>
      </c>
      <c r="O11" s="11"/>
      <c r="P11" s="11"/>
      <c r="Q11" s="11"/>
      <c r="R11" s="11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</row>
    <row r="12" spans="1:63" s="36" customFormat="1" ht="18.75" x14ac:dyDescent="0.3">
      <c r="A12" s="52">
        <v>3</v>
      </c>
      <c r="B12" s="7" t="s">
        <v>67</v>
      </c>
      <c r="C12" s="15"/>
      <c r="D12" s="15">
        <v>0.15</v>
      </c>
      <c r="E12" s="15"/>
      <c r="F12" s="15"/>
      <c r="G12" s="15"/>
      <c r="H12" s="15"/>
      <c r="I12" s="15"/>
      <c r="J12" s="15"/>
      <c r="K12" s="15"/>
      <c r="L12" s="15"/>
      <c r="M12" s="6">
        <v>15000000</v>
      </c>
      <c r="N12" s="16">
        <f>(C12+D12+H12+I12)*M12</f>
        <v>2250000</v>
      </c>
      <c r="O12" s="11"/>
      <c r="P12" s="11"/>
      <c r="Q12" s="11"/>
      <c r="R12" s="11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</row>
    <row r="13" spans="1:63" s="36" customFormat="1" ht="18.75" x14ac:dyDescent="0.3">
      <c r="A13" s="52">
        <v>4</v>
      </c>
      <c r="B13" s="7" t="s">
        <v>62</v>
      </c>
      <c r="C13" s="15"/>
      <c r="D13" s="15"/>
      <c r="E13" s="15"/>
      <c r="F13" s="15"/>
      <c r="G13" s="15"/>
      <c r="H13" s="15"/>
      <c r="I13" s="15">
        <v>0.03</v>
      </c>
      <c r="J13" s="15"/>
      <c r="K13" s="15"/>
      <c r="L13" s="15"/>
      <c r="M13" s="6">
        <v>7500000</v>
      </c>
      <c r="N13" s="16">
        <f t="shared" si="0"/>
        <v>225000</v>
      </c>
      <c r="O13" s="11"/>
      <c r="P13" s="11"/>
      <c r="Q13" s="11"/>
      <c r="R13" s="11"/>
      <c r="S13" s="11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</row>
    <row r="14" spans="1:63" s="36" customFormat="1" ht="18.75" x14ac:dyDescent="0.3">
      <c r="A14" s="52">
        <v>5</v>
      </c>
      <c r="B14" s="7" t="s">
        <v>61</v>
      </c>
      <c r="C14" s="15">
        <v>0.06</v>
      </c>
      <c r="D14" s="8"/>
      <c r="E14" s="15"/>
      <c r="F14" s="15"/>
      <c r="G14" s="15"/>
      <c r="H14" s="15"/>
      <c r="I14" s="15"/>
      <c r="J14" s="15"/>
      <c r="K14" s="15"/>
      <c r="L14" s="15"/>
      <c r="M14" s="6">
        <v>8000000</v>
      </c>
      <c r="N14" s="16">
        <f t="shared" si="0"/>
        <v>480000</v>
      </c>
      <c r="O14" s="11"/>
      <c r="P14" s="11"/>
      <c r="Q14" s="11"/>
      <c r="R14" s="11"/>
      <c r="S14" s="11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</row>
    <row r="15" spans="1:63" s="36" customFormat="1" ht="18.75" x14ac:dyDescent="0.3">
      <c r="A15" s="52">
        <v>6</v>
      </c>
      <c r="B15" s="7" t="s">
        <v>52</v>
      </c>
      <c r="C15" s="15"/>
      <c r="D15" s="15"/>
      <c r="E15" s="15"/>
      <c r="F15" s="15"/>
      <c r="G15" s="15"/>
      <c r="H15" s="15"/>
      <c r="I15" s="15">
        <v>0.2</v>
      </c>
      <c r="J15" s="15"/>
      <c r="K15" s="15"/>
      <c r="L15" s="15"/>
      <c r="M15" s="6">
        <v>7500000</v>
      </c>
      <c r="N15" s="16">
        <f t="shared" si="0"/>
        <v>1500000</v>
      </c>
      <c r="O15" s="11"/>
      <c r="P15" s="11"/>
      <c r="Q15" s="11"/>
      <c r="R15" s="11"/>
      <c r="S15" s="11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spans="1:63" s="36" customFormat="1" ht="18.75" x14ac:dyDescent="0.3">
      <c r="A16" s="52">
        <v>7</v>
      </c>
      <c r="B16" s="7" t="s">
        <v>70</v>
      </c>
      <c r="C16" s="15"/>
      <c r="D16" s="15"/>
      <c r="E16" s="15"/>
      <c r="F16" s="15"/>
      <c r="G16" s="15"/>
      <c r="H16" s="15">
        <v>0.5</v>
      </c>
      <c r="I16" s="15"/>
      <c r="J16" s="15"/>
      <c r="K16" s="15"/>
      <c r="L16" s="15"/>
      <c r="M16" s="6">
        <v>4000000</v>
      </c>
      <c r="N16" s="16">
        <f t="shared" si="0"/>
        <v>2000000</v>
      </c>
      <c r="O16" s="11"/>
      <c r="P16" s="11"/>
      <c r="Q16" s="11"/>
      <c r="R16" s="11"/>
      <c r="S16" s="11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</row>
    <row r="17" spans="1:63" s="36" customFormat="1" ht="18.75" x14ac:dyDescent="0.3">
      <c r="A17" s="52">
        <v>8</v>
      </c>
      <c r="B17" s="7" t="s">
        <v>90</v>
      </c>
      <c r="C17" s="15"/>
      <c r="D17" s="15"/>
      <c r="E17" s="15"/>
      <c r="F17" s="15"/>
      <c r="G17" s="15"/>
      <c r="H17" s="15">
        <v>0.04</v>
      </c>
      <c r="I17" s="15"/>
      <c r="J17" s="15"/>
      <c r="K17" s="15"/>
      <c r="L17" s="15"/>
      <c r="M17" s="6">
        <v>4000000</v>
      </c>
      <c r="N17" s="16">
        <f t="shared" si="0"/>
        <v>160000</v>
      </c>
      <c r="O17" s="11"/>
      <c r="P17" s="11"/>
      <c r="Q17" s="11"/>
      <c r="R17" s="11"/>
      <c r="S17" s="11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</row>
    <row r="18" spans="1:63" s="36" customFormat="1" ht="18.75" x14ac:dyDescent="0.3">
      <c r="A18" s="52">
        <v>9</v>
      </c>
      <c r="B18" s="7" t="s">
        <v>93</v>
      </c>
      <c r="C18" s="15"/>
      <c r="D18" s="15"/>
      <c r="E18" s="15"/>
      <c r="F18" s="15"/>
      <c r="G18" s="15"/>
      <c r="H18" s="15"/>
      <c r="I18" s="15">
        <v>0.04</v>
      </c>
      <c r="J18" s="15"/>
      <c r="K18" s="15"/>
      <c r="L18" s="15"/>
      <c r="M18" s="6">
        <v>7500000</v>
      </c>
      <c r="N18" s="16">
        <f t="shared" si="0"/>
        <v>300000</v>
      </c>
      <c r="O18" s="11"/>
      <c r="P18" s="11"/>
      <c r="Q18" s="11"/>
      <c r="R18" s="11"/>
      <c r="S18" s="11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</row>
    <row r="19" spans="1:63" s="36" customFormat="1" ht="18.75" x14ac:dyDescent="0.3">
      <c r="A19" s="52">
        <v>10</v>
      </c>
      <c r="B19" s="7" t="s">
        <v>96</v>
      </c>
      <c r="C19" s="15"/>
      <c r="D19" s="15">
        <v>0.3</v>
      </c>
      <c r="E19" s="15"/>
      <c r="F19" s="15"/>
      <c r="G19" s="15"/>
      <c r="H19" s="15"/>
      <c r="I19" s="15"/>
      <c r="J19" s="15"/>
      <c r="K19" s="15"/>
      <c r="L19" s="15"/>
      <c r="M19" s="6">
        <v>15000000</v>
      </c>
      <c r="N19" s="16">
        <f>(C19+D19+H19+I19)*M19</f>
        <v>4500000</v>
      </c>
      <c r="O19" s="11"/>
      <c r="P19" s="11"/>
      <c r="Q19" s="11"/>
      <c r="R19" s="11"/>
      <c r="S19" s="11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</row>
    <row r="20" spans="1:63" x14ac:dyDescent="0.25">
      <c r="A20" s="54"/>
      <c r="B20" s="48" t="s">
        <v>97</v>
      </c>
      <c r="C20" s="131">
        <f>SUM(C10:C19)</f>
        <v>0.06</v>
      </c>
      <c r="D20" s="131">
        <f>SUM(D10:D19)</f>
        <v>0.44999999999999996</v>
      </c>
      <c r="E20" s="131">
        <f t="shared" ref="E20:G20" si="1">SUM(E10:E19)</f>
        <v>0</v>
      </c>
      <c r="F20" s="131">
        <f t="shared" si="1"/>
        <v>0</v>
      </c>
      <c r="G20" s="131">
        <f t="shared" si="1"/>
        <v>0</v>
      </c>
      <c r="H20" s="131">
        <f>SUM(H10:H19)</f>
        <v>1.0900000000000001</v>
      </c>
      <c r="I20" s="131">
        <f>SUM(I10:I19)</f>
        <v>0.27</v>
      </c>
      <c r="J20" s="131">
        <f t="shared" ref="J20:L20" si="2">SUM(J8:J19)</f>
        <v>0</v>
      </c>
      <c r="K20" s="131">
        <f t="shared" si="2"/>
        <v>0</v>
      </c>
      <c r="L20" s="131">
        <f t="shared" si="2"/>
        <v>0</v>
      </c>
      <c r="M20" s="131"/>
      <c r="N20" s="49">
        <f>SUM(N10:N19)</f>
        <v>13615000</v>
      </c>
    </row>
    <row r="21" spans="1:63" x14ac:dyDescent="0.25">
      <c r="A21" s="54"/>
      <c r="B21" s="48" t="s">
        <v>99</v>
      </c>
      <c r="C21" s="132">
        <f>C20+D20+H20+I20</f>
        <v>1.87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4"/>
      <c r="N21" s="49"/>
    </row>
    <row r="22" spans="1:63" x14ac:dyDescent="0.25">
      <c r="C22" s="50"/>
      <c r="D22" s="47"/>
      <c r="H22" s="47"/>
      <c r="I22" s="47"/>
      <c r="N22" s="50"/>
    </row>
    <row r="23" spans="1:63" x14ac:dyDescent="0.25">
      <c r="H23" t="s">
        <v>100</v>
      </c>
      <c r="N23" s="47"/>
    </row>
    <row r="24" spans="1:63" x14ac:dyDescent="0.25">
      <c r="N24" s="85"/>
    </row>
    <row r="25" spans="1:63" x14ac:dyDescent="0.25">
      <c r="N25" s="85"/>
    </row>
    <row r="26" spans="1:63" x14ac:dyDescent="0.25">
      <c r="N26" s="85"/>
    </row>
    <row r="27" spans="1:63" x14ac:dyDescent="0.25">
      <c r="N27" s="85"/>
    </row>
    <row r="28" spans="1:63" x14ac:dyDescent="0.25">
      <c r="N28" s="85"/>
    </row>
    <row r="29" spans="1:63" x14ac:dyDescent="0.25">
      <c r="N29" s="85"/>
    </row>
  </sheetData>
  <mergeCells count="11">
    <mergeCell ref="C21:M21"/>
    <mergeCell ref="A2:N2"/>
    <mergeCell ref="A4:A5"/>
    <mergeCell ref="B4:B5"/>
    <mergeCell ref="C4:G4"/>
    <mergeCell ref="H4:L4"/>
    <mergeCell ref="M4:M5"/>
    <mergeCell ref="N4:N5"/>
    <mergeCell ref="F5:G5"/>
    <mergeCell ref="K5:L5"/>
    <mergeCell ref="A3:N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8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4" sqref="C14:H15"/>
    </sheetView>
  </sheetViews>
  <sheetFormatPr defaultRowHeight="18.75" x14ac:dyDescent="0.3"/>
  <cols>
    <col min="1" max="1" width="6" style="5" customWidth="1"/>
    <col min="2" max="2" width="21.875" style="5" customWidth="1"/>
    <col min="3" max="3" width="10.25" style="5" customWidth="1"/>
    <col min="4" max="4" width="9.75" style="5" customWidth="1"/>
    <col min="5" max="5" width="10.125" style="5" customWidth="1"/>
    <col min="6" max="6" width="11" style="5" customWidth="1"/>
    <col min="7" max="7" width="12" style="5" customWidth="1"/>
    <col min="8" max="8" width="11.875" style="5" customWidth="1"/>
    <col min="9" max="9" width="15.75" style="5" customWidth="1"/>
    <col min="10" max="10" width="14.25" style="35" customWidth="1"/>
    <col min="11" max="11" width="21" style="25" customWidth="1"/>
    <col min="12" max="12" width="14.25" style="25" bestFit="1" customWidth="1"/>
    <col min="13" max="78" width="9" style="25"/>
    <col min="79" max="16384" width="9" style="5"/>
  </cols>
  <sheetData>
    <row r="1" spans="1:78" x14ac:dyDescent="0.3">
      <c r="A1" s="98" t="s">
        <v>113</v>
      </c>
      <c r="B1" s="98"/>
      <c r="C1" s="98"/>
      <c r="D1" s="98"/>
      <c r="E1" s="98"/>
      <c r="F1" s="98"/>
      <c r="G1" s="98"/>
      <c r="H1" s="98"/>
      <c r="I1" s="98"/>
      <c r="J1" s="98"/>
    </row>
    <row r="2" spans="1:78" ht="21.75" customHeight="1" x14ac:dyDescent="0.3">
      <c r="A2" s="99" t="str">
        <f>'Lam Nghiep'!A3:N3</f>
        <v>(Kèm theo Thông báo  số 79/TB-UBND ngày 10/11/2025 của UBND xã Tân Kỳ)</v>
      </c>
      <c r="B2" s="99"/>
      <c r="C2" s="99"/>
      <c r="D2" s="99"/>
      <c r="E2" s="99"/>
      <c r="F2" s="99"/>
      <c r="G2" s="99"/>
      <c r="H2" s="99"/>
      <c r="I2" s="99"/>
      <c r="J2" s="99"/>
    </row>
    <row r="3" spans="1:78" ht="28.5" customHeight="1" x14ac:dyDescent="0.3">
      <c r="A3" s="96" t="s">
        <v>13</v>
      </c>
      <c r="B3" s="96" t="s">
        <v>41</v>
      </c>
      <c r="C3" s="96" t="s">
        <v>14</v>
      </c>
      <c r="D3" s="96"/>
      <c r="E3" s="96"/>
      <c r="F3" s="100" t="s">
        <v>15</v>
      </c>
      <c r="G3" s="100"/>
      <c r="H3" s="100"/>
      <c r="I3" s="96" t="s">
        <v>29</v>
      </c>
      <c r="J3" s="101" t="s">
        <v>30</v>
      </c>
    </row>
    <row r="4" spans="1:78" ht="15.75" customHeight="1" x14ac:dyDescent="0.3">
      <c r="A4" s="96"/>
      <c r="B4" s="96"/>
      <c r="C4" s="96" t="s">
        <v>16</v>
      </c>
      <c r="D4" s="96"/>
      <c r="E4" s="96"/>
      <c r="F4" s="96" t="s">
        <v>16</v>
      </c>
      <c r="G4" s="96"/>
      <c r="H4" s="96"/>
      <c r="I4" s="96"/>
      <c r="J4" s="101"/>
    </row>
    <row r="5" spans="1:78" ht="72.75" customHeight="1" x14ac:dyDescent="0.3">
      <c r="A5" s="96"/>
      <c r="B5" s="96"/>
      <c r="C5" s="23" t="s">
        <v>18</v>
      </c>
      <c r="D5" s="23" t="s">
        <v>19</v>
      </c>
      <c r="E5" s="23" t="s">
        <v>20</v>
      </c>
      <c r="F5" s="23" t="s">
        <v>24</v>
      </c>
      <c r="G5" s="23" t="s">
        <v>25</v>
      </c>
      <c r="H5" s="23" t="s">
        <v>26</v>
      </c>
      <c r="I5" s="96"/>
      <c r="J5" s="101"/>
    </row>
    <row r="6" spans="1:78" ht="20.25" customHeight="1" x14ac:dyDescent="0.3">
      <c r="A6" s="96"/>
      <c r="B6" s="96"/>
      <c r="C6" s="24" t="s">
        <v>8</v>
      </c>
      <c r="D6" s="24" t="s">
        <v>8</v>
      </c>
      <c r="E6" s="24" t="s">
        <v>8</v>
      </c>
      <c r="F6" s="24" t="s">
        <v>8</v>
      </c>
      <c r="G6" s="24" t="s">
        <v>8</v>
      </c>
      <c r="H6" s="24" t="s">
        <v>8</v>
      </c>
      <c r="I6" s="24" t="s">
        <v>31</v>
      </c>
      <c r="J6" s="46" t="s">
        <v>32</v>
      </c>
    </row>
    <row r="7" spans="1:78" s="68" customFormat="1" ht="14.25" customHeight="1" x14ac:dyDescent="0.3">
      <c r="A7" s="24"/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24">
        <v>8</v>
      </c>
      <c r="J7" s="46">
        <v>9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</row>
    <row r="8" spans="1:78" ht="23.25" customHeight="1" x14ac:dyDescent="0.3">
      <c r="A8" s="19"/>
      <c r="B8" s="19" t="s">
        <v>64</v>
      </c>
      <c r="C8" s="7"/>
      <c r="D8" s="7"/>
      <c r="E8" s="7"/>
      <c r="F8" s="7"/>
      <c r="G8" s="7"/>
      <c r="H8" s="7"/>
      <c r="I8" s="7"/>
      <c r="J8" s="9">
        <f t="shared" ref="J8" si="0">(E8+H8)*I8</f>
        <v>0</v>
      </c>
    </row>
    <row r="9" spans="1:78" ht="23.25" customHeight="1" x14ac:dyDescent="0.3">
      <c r="A9" s="19"/>
      <c r="B9" s="90" t="s">
        <v>111</v>
      </c>
      <c r="C9" s="7"/>
      <c r="D9" s="7"/>
      <c r="E9" s="7"/>
      <c r="F9" s="7"/>
      <c r="G9" s="7"/>
      <c r="H9" s="7"/>
      <c r="I9" s="7"/>
      <c r="J9" s="9"/>
    </row>
    <row r="10" spans="1:78" ht="23.25" customHeight="1" x14ac:dyDescent="0.3">
      <c r="A10" s="7">
        <v>1</v>
      </c>
      <c r="B10" s="7" t="s">
        <v>50</v>
      </c>
      <c r="C10" s="7"/>
      <c r="D10" s="7"/>
      <c r="E10" s="7"/>
      <c r="F10" s="7"/>
      <c r="G10" s="7"/>
      <c r="H10" s="7">
        <v>0.04</v>
      </c>
      <c r="I10" s="21">
        <v>5000000</v>
      </c>
      <c r="J10" s="9">
        <f>(E10+H10)*I10</f>
        <v>200000</v>
      </c>
    </row>
    <row r="11" spans="1:78" ht="23.25" customHeight="1" x14ac:dyDescent="0.3">
      <c r="A11" s="7">
        <v>2</v>
      </c>
      <c r="B11" s="7" t="s">
        <v>68</v>
      </c>
      <c r="C11" s="7"/>
      <c r="D11" s="7"/>
      <c r="E11" s="7"/>
      <c r="F11" s="7"/>
      <c r="G11" s="7"/>
      <c r="H11" s="7">
        <v>0.24</v>
      </c>
      <c r="I11" s="21">
        <v>5000000</v>
      </c>
      <c r="J11" s="9">
        <f>(E11+H11)*I11</f>
        <v>1200000</v>
      </c>
    </row>
    <row r="12" spans="1:78" ht="23.25" customHeight="1" x14ac:dyDescent="0.3">
      <c r="A12" s="7">
        <v>3</v>
      </c>
      <c r="B12" s="7" t="s">
        <v>92</v>
      </c>
      <c r="C12" s="7"/>
      <c r="D12" s="7"/>
      <c r="E12" s="7"/>
      <c r="F12" s="7"/>
      <c r="G12" s="7"/>
      <c r="H12" s="7">
        <v>0.1</v>
      </c>
      <c r="I12" s="21">
        <v>5000000</v>
      </c>
      <c r="J12" s="9">
        <f>(E12+H12)*I12</f>
        <v>500000</v>
      </c>
    </row>
    <row r="13" spans="1:78" ht="23.25" customHeight="1" x14ac:dyDescent="0.3">
      <c r="A13" s="7">
        <v>4</v>
      </c>
      <c r="B13" s="7" t="s">
        <v>95</v>
      </c>
      <c r="C13" s="7"/>
      <c r="D13" s="7"/>
      <c r="E13" s="7"/>
      <c r="F13" s="7"/>
      <c r="G13" s="7"/>
      <c r="H13" s="7">
        <v>0.1</v>
      </c>
      <c r="I13" s="21">
        <v>5000000</v>
      </c>
      <c r="J13" s="9">
        <f>(E13+H13)*I13</f>
        <v>500000</v>
      </c>
    </row>
    <row r="14" spans="1:78" s="65" customFormat="1" x14ac:dyDescent="0.3">
      <c r="A14" s="63"/>
      <c r="B14" s="63" t="s">
        <v>97</v>
      </c>
      <c r="C14" s="127"/>
      <c r="D14" s="127"/>
      <c r="E14" s="127">
        <f>SUM(E8:E13)</f>
        <v>0</v>
      </c>
      <c r="F14" s="127">
        <f>SUM(F8:F13)</f>
        <v>0</v>
      </c>
      <c r="G14" s="127">
        <f>SUM(G8:G13)</f>
        <v>0</v>
      </c>
      <c r="H14" s="127">
        <f>SUM(H8:H13)</f>
        <v>0.48</v>
      </c>
      <c r="I14" s="66"/>
      <c r="J14" s="66">
        <f>SUM(J8:J13)</f>
        <v>2400000</v>
      </c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</row>
    <row r="15" spans="1:78" x14ac:dyDescent="0.3">
      <c r="A15" s="19"/>
      <c r="B15" s="19" t="s">
        <v>101</v>
      </c>
      <c r="C15" s="128">
        <f>E14+H14</f>
        <v>0.48</v>
      </c>
      <c r="D15" s="129"/>
      <c r="E15" s="129"/>
      <c r="F15" s="129"/>
      <c r="G15" s="129"/>
      <c r="H15" s="130"/>
      <c r="I15" s="19"/>
      <c r="J15" s="62"/>
    </row>
    <row r="18" spans="5:5" x14ac:dyDescent="0.3">
      <c r="E18" s="35"/>
    </row>
  </sheetData>
  <mergeCells count="11">
    <mergeCell ref="C15:H15"/>
    <mergeCell ref="A1:J1"/>
    <mergeCell ref="A2:J2"/>
    <mergeCell ref="F4:H4"/>
    <mergeCell ref="C3:E3"/>
    <mergeCell ref="F3:H3"/>
    <mergeCell ref="C4:E4"/>
    <mergeCell ref="I3:I5"/>
    <mergeCell ref="J3:J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7" zoomScale="71" zoomScaleNormal="71" workbookViewId="0">
      <pane xSplit="12" topLeftCell="M1" activePane="topRight" state="frozen"/>
      <selection activeCell="A7" sqref="A7"/>
      <selection pane="topRight" activeCell="C19" sqref="C19:I20"/>
    </sheetView>
  </sheetViews>
  <sheetFormatPr defaultRowHeight="18.75" x14ac:dyDescent="0.3"/>
  <cols>
    <col min="1" max="1" width="5.5" style="72" customWidth="1"/>
    <col min="2" max="2" width="32.875" style="5" customWidth="1"/>
    <col min="3" max="3" width="12.875" style="5" customWidth="1"/>
    <col min="4" max="4" width="17" style="5" customWidth="1"/>
    <col min="5" max="5" width="22.75" style="5" customWidth="1"/>
    <col min="6" max="6" width="1.875" style="5" hidden="1" customWidth="1"/>
    <col min="7" max="7" width="13.625" style="5" customWidth="1"/>
    <col min="8" max="8" width="16.5" style="5" customWidth="1"/>
    <col min="9" max="9" width="22" style="5" customWidth="1"/>
    <col min="10" max="10" width="18.5" style="5" hidden="1" customWidth="1"/>
    <col min="11" max="11" width="15.875" style="20" bestFit="1" customWidth="1"/>
    <col min="12" max="12" width="17" style="5" bestFit="1" customWidth="1"/>
    <col min="13" max="16384" width="9" style="5"/>
  </cols>
  <sheetData>
    <row r="1" spans="1:13" ht="29.25" customHeight="1" x14ac:dyDescent="0.3">
      <c r="A1" s="98" t="s">
        <v>114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3" ht="19.5" customHeight="1" x14ac:dyDescent="0.3">
      <c r="A2" s="102" t="str">
        <f>Lua!A2</f>
        <v>(Kèm theo Thông báo  số 79/TB-UBND ngày 10/11/2025 của UBND xã Tân Kỳ)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3" ht="23.25" customHeight="1" x14ac:dyDescent="0.3">
      <c r="A3" s="103" t="s">
        <v>13</v>
      </c>
      <c r="B3" s="103" t="s">
        <v>89</v>
      </c>
      <c r="C3" s="103" t="s">
        <v>14</v>
      </c>
      <c r="D3" s="103"/>
      <c r="E3" s="103"/>
      <c r="F3" s="103"/>
      <c r="G3" s="103" t="s">
        <v>15</v>
      </c>
      <c r="H3" s="103"/>
      <c r="I3" s="103"/>
      <c r="J3" s="103"/>
      <c r="K3" s="104" t="s">
        <v>29</v>
      </c>
      <c r="L3" s="105" t="s">
        <v>30</v>
      </c>
      <c r="M3" s="14"/>
    </row>
    <row r="4" spans="1:13" x14ac:dyDescent="0.3">
      <c r="A4" s="103"/>
      <c r="B4" s="103"/>
      <c r="C4" s="103" t="s">
        <v>35</v>
      </c>
      <c r="D4" s="103"/>
      <c r="E4" s="103"/>
      <c r="F4" s="103"/>
      <c r="G4" s="103" t="s">
        <v>35</v>
      </c>
      <c r="H4" s="103"/>
      <c r="I4" s="103"/>
      <c r="J4" s="103"/>
      <c r="K4" s="104"/>
      <c r="L4" s="105"/>
      <c r="M4" s="14"/>
    </row>
    <row r="5" spans="1:13" ht="135" customHeight="1" x14ac:dyDescent="0.3">
      <c r="A5" s="103"/>
      <c r="B5" s="103"/>
      <c r="C5" s="43" t="s">
        <v>37</v>
      </c>
      <c r="D5" s="43" t="s">
        <v>38</v>
      </c>
      <c r="E5" s="43" t="s">
        <v>103</v>
      </c>
      <c r="F5" s="43" t="s">
        <v>39</v>
      </c>
      <c r="G5" s="43" t="s">
        <v>36</v>
      </c>
      <c r="H5" s="43" t="s">
        <v>40</v>
      </c>
      <c r="I5" s="43" t="s">
        <v>103</v>
      </c>
      <c r="J5" s="43" t="s">
        <v>39</v>
      </c>
      <c r="K5" s="104"/>
      <c r="L5" s="105"/>
      <c r="M5" s="14"/>
    </row>
    <row r="6" spans="1:13" ht="29.25" customHeight="1" x14ac:dyDescent="0.3">
      <c r="A6" s="15"/>
      <c r="B6" s="15"/>
      <c r="C6" s="15" t="s">
        <v>8</v>
      </c>
      <c r="D6" s="15" t="s">
        <v>8</v>
      </c>
      <c r="E6" s="15" t="s">
        <v>8</v>
      </c>
      <c r="F6" s="15" t="s">
        <v>8</v>
      </c>
      <c r="G6" s="15" t="s">
        <v>8</v>
      </c>
      <c r="H6" s="15" t="s">
        <v>8</v>
      </c>
      <c r="I6" s="15" t="s">
        <v>8</v>
      </c>
      <c r="J6" s="15" t="s">
        <v>8</v>
      </c>
      <c r="K6" s="45" t="s">
        <v>31</v>
      </c>
      <c r="L6" s="46" t="s">
        <v>32</v>
      </c>
      <c r="M6" s="14"/>
    </row>
    <row r="7" spans="1:13" x14ac:dyDescent="0.3">
      <c r="A7" s="15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5">
        <v>5</v>
      </c>
      <c r="H7" s="15">
        <v>6</v>
      </c>
      <c r="I7" s="15">
        <v>7</v>
      </c>
      <c r="J7" s="15">
        <v>9</v>
      </c>
      <c r="K7" s="15">
        <v>8</v>
      </c>
      <c r="L7" s="15">
        <v>9</v>
      </c>
      <c r="M7" s="14"/>
    </row>
    <row r="8" spans="1:13" x14ac:dyDescent="0.3">
      <c r="A8" s="69"/>
      <c r="B8" s="70" t="s">
        <v>64</v>
      </c>
      <c r="C8" s="7"/>
      <c r="D8" s="7"/>
      <c r="E8" s="7"/>
      <c r="F8" s="7"/>
      <c r="G8" s="7"/>
      <c r="H8" s="7"/>
      <c r="I8" s="7"/>
      <c r="J8" s="7"/>
      <c r="K8" s="21"/>
      <c r="L8" s="9">
        <f t="shared" ref="L8:L18" si="0">(C8+D8+E8+G8+H8+I8)*K8</f>
        <v>0</v>
      </c>
    </row>
    <row r="9" spans="1:13" x14ac:dyDescent="0.3">
      <c r="A9" s="69"/>
      <c r="B9" s="91" t="s">
        <v>110</v>
      </c>
      <c r="C9" s="7"/>
      <c r="D9" s="7"/>
      <c r="E9" s="7"/>
      <c r="F9" s="7"/>
      <c r="G9" s="7"/>
      <c r="H9" s="7"/>
      <c r="I9" s="7"/>
      <c r="J9" s="7"/>
      <c r="K9" s="21"/>
      <c r="L9" s="9"/>
    </row>
    <row r="10" spans="1:13" s="83" customFormat="1" x14ac:dyDescent="0.3">
      <c r="A10" s="86">
        <v>1</v>
      </c>
      <c r="B10" s="87" t="s">
        <v>54</v>
      </c>
      <c r="C10" s="80"/>
      <c r="D10" s="80"/>
      <c r="E10" s="80"/>
      <c r="F10" s="80"/>
      <c r="G10" s="80"/>
      <c r="H10" s="80"/>
      <c r="I10" s="80">
        <v>0.04</v>
      </c>
      <c r="J10" s="80"/>
      <c r="K10" s="81">
        <v>15000000</v>
      </c>
      <c r="L10" s="82">
        <f t="shared" si="0"/>
        <v>600000</v>
      </c>
    </row>
    <row r="11" spans="1:13" x14ac:dyDescent="0.3">
      <c r="A11" s="60">
        <v>2</v>
      </c>
      <c r="B11" s="71" t="s">
        <v>50</v>
      </c>
      <c r="C11" s="7"/>
      <c r="D11" s="7"/>
      <c r="E11" s="7"/>
      <c r="F11" s="7"/>
      <c r="G11" s="7"/>
      <c r="H11" s="7"/>
      <c r="I11" s="7">
        <v>0.04</v>
      </c>
      <c r="J11" s="7"/>
      <c r="K11" s="21">
        <v>15000000</v>
      </c>
      <c r="L11" s="9">
        <f t="shared" si="0"/>
        <v>600000</v>
      </c>
    </row>
    <row r="12" spans="1:13" x14ac:dyDescent="0.3">
      <c r="A12" s="60">
        <v>3</v>
      </c>
      <c r="B12" s="71" t="s">
        <v>51</v>
      </c>
      <c r="C12" s="7"/>
      <c r="D12" s="7"/>
      <c r="E12" s="7"/>
      <c r="F12" s="7"/>
      <c r="G12" s="7"/>
      <c r="H12" s="7"/>
      <c r="I12" s="7">
        <v>0.04</v>
      </c>
      <c r="J12" s="7"/>
      <c r="K12" s="21">
        <v>15000000</v>
      </c>
      <c r="L12" s="9">
        <f t="shared" si="0"/>
        <v>600000</v>
      </c>
    </row>
    <row r="13" spans="1:13" x14ac:dyDescent="0.3">
      <c r="A13" s="60">
        <v>4</v>
      </c>
      <c r="B13" s="71" t="s">
        <v>67</v>
      </c>
      <c r="C13" s="7"/>
      <c r="D13" s="7"/>
      <c r="E13" s="7">
        <v>0.15</v>
      </c>
      <c r="F13" s="7"/>
      <c r="G13" s="7"/>
      <c r="H13" s="7"/>
      <c r="I13" s="7"/>
      <c r="J13" s="7"/>
      <c r="K13" s="21">
        <v>30000000</v>
      </c>
      <c r="L13" s="9">
        <f t="shared" si="0"/>
        <v>4500000</v>
      </c>
    </row>
    <row r="14" spans="1:13" x14ac:dyDescent="0.3">
      <c r="A14" s="60">
        <v>5</v>
      </c>
      <c r="B14" s="71" t="s">
        <v>53</v>
      </c>
      <c r="C14" s="7"/>
      <c r="D14" s="7"/>
      <c r="E14" s="7"/>
      <c r="F14" s="7"/>
      <c r="G14" s="7"/>
      <c r="H14" s="7"/>
      <c r="I14" s="7">
        <v>0.12</v>
      </c>
      <c r="J14" s="9"/>
      <c r="K14" s="21">
        <v>15000000</v>
      </c>
      <c r="L14" s="9">
        <f t="shared" si="0"/>
        <v>1800000</v>
      </c>
    </row>
    <row r="15" spans="1:13" x14ac:dyDescent="0.3">
      <c r="A15" s="60">
        <v>6</v>
      </c>
      <c r="B15" s="71" t="s">
        <v>59</v>
      </c>
      <c r="C15" s="7"/>
      <c r="D15" s="7"/>
      <c r="E15" s="7"/>
      <c r="F15" s="7"/>
      <c r="G15" s="7"/>
      <c r="H15" s="7"/>
      <c r="I15" s="7">
        <v>0.15</v>
      </c>
      <c r="J15" s="7"/>
      <c r="K15" s="21">
        <v>15000000</v>
      </c>
      <c r="L15" s="9">
        <f t="shared" si="0"/>
        <v>2250000</v>
      </c>
    </row>
    <row r="16" spans="1:13" x14ac:dyDescent="0.3">
      <c r="A16" s="60">
        <v>7</v>
      </c>
      <c r="B16" s="71" t="s">
        <v>55</v>
      </c>
      <c r="C16" s="7"/>
      <c r="D16" s="7"/>
      <c r="E16" s="7">
        <v>0.05</v>
      </c>
      <c r="F16" s="7"/>
      <c r="G16" s="7"/>
      <c r="H16" s="7"/>
      <c r="I16" s="7"/>
      <c r="J16" s="7"/>
      <c r="K16" s="21">
        <v>30000000</v>
      </c>
      <c r="L16" s="9">
        <f t="shared" si="0"/>
        <v>1500000</v>
      </c>
    </row>
    <row r="17" spans="1:12" x14ac:dyDescent="0.3">
      <c r="A17" s="60">
        <v>8</v>
      </c>
      <c r="B17" s="71" t="s">
        <v>93</v>
      </c>
      <c r="C17" s="7"/>
      <c r="D17" s="7"/>
      <c r="E17" s="7"/>
      <c r="F17" s="7"/>
      <c r="G17" s="7"/>
      <c r="H17" s="7"/>
      <c r="I17" s="7">
        <v>0.05</v>
      </c>
      <c r="J17" s="7"/>
      <c r="K17" s="21">
        <v>15000000</v>
      </c>
      <c r="L17" s="9">
        <f t="shared" si="0"/>
        <v>750000</v>
      </c>
    </row>
    <row r="18" spans="1:12" x14ac:dyDescent="0.3">
      <c r="A18" s="60">
        <v>9</v>
      </c>
      <c r="B18" s="71" t="s">
        <v>60</v>
      </c>
      <c r="C18" s="7"/>
      <c r="D18" s="7"/>
      <c r="E18" s="7"/>
      <c r="F18" s="7"/>
      <c r="G18" s="7"/>
      <c r="H18" s="7"/>
      <c r="I18" s="7">
        <v>0.5</v>
      </c>
      <c r="J18" s="7"/>
      <c r="K18" s="21">
        <v>15000000</v>
      </c>
      <c r="L18" s="9">
        <f t="shared" si="0"/>
        <v>7500000</v>
      </c>
    </row>
    <row r="19" spans="1:12" s="61" customFormat="1" x14ac:dyDescent="0.3">
      <c r="A19" s="69"/>
      <c r="B19" s="19" t="s">
        <v>97</v>
      </c>
      <c r="C19" s="92">
        <f t="shared" ref="C19:J19" si="1">SUM(C8:C18)</f>
        <v>0</v>
      </c>
      <c r="D19" s="92">
        <f t="shared" si="1"/>
        <v>0</v>
      </c>
      <c r="E19" s="92">
        <f>SUM(E8:E18)</f>
        <v>0.2</v>
      </c>
      <c r="F19" s="92">
        <f t="shared" si="1"/>
        <v>0</v>
      </c>
      <c r="G19" s="92">
        <f t="shared" si="1"/>
        <v>0</v>
      </c>
      <c r="H19" s="92">
        <f t="shared" si="1"/>
        <v>0</v>
      </c>
      <c r="I19" s="92">
        <f>SUM(I8:I18)</f>
        <v>0.94</v>
      </c>
      <c r="J19" s="19">
        <f t="shared" si="1"/>
        <v>0</v>
      </c>
      <c r="K19" s="62"/>
      <c r="L19" s="62">
        <f>SUM(L10:L18)</f>
        <v>20100000</v>
      </c>
    </row>
    <row r="20" spans="1:12" x14ac:dyDescent="0.3">
      <c r="A20" s="60"/>
      <c r="B20" s="19" t="s">
        <v>102</v>
      </c>
      <c r="C20" s="124">
        <f>C19+D19+E19+G19+H19+I19</f>
        <v>1.1399999999999999</v>
      </c>
      <c r="D20" s="125"/>
      <c r="E20" s="125"/>
      <c r="F20" s="125"/>
      <c r="G20" s="125"/>
      <c r="H20" s="125"/>
      <c r="I20" s="126"/>
      <c r="J20" s="7"/>
      <c r="K20" s="21"/>
      <c r="L20" s="7"/>
    </row>
    <row r="24" spans="1:12" x14ac:dyDescent="0.3">
      <c r="H24" s="35"/>
    </row>
    <row r="25" spans="1:12" x14ac:dyDescent="0.3">
      <c r="H25" s="35"/>
    </row>
    <row r="26" spans="1:12" x14ac:dyDescent="0.3">
      <c r="H26" s="35"/>
    </row>
    <row r="33" spans="12:12" x14ac:dyDescent="0.3">
      <c r="L33" s="35"/>
    </row>
    <row r="34" spans="12:12" x14ac:dyDescent="0.3">
      <c r="L34" s="35"/>
    </row>
    <row r="35" spans="12:12" x14ac:dyDescent="0.3">
      <c r="L35" s="35"/>
    </row>
    <row r="36" spans="12:12" x14ac:dyDescent="0.3">
      <c r="L36" s="35"/>
    </row>
    <row r="37" spans="12:12" x14ac:dyDescent="0.3">
      <c r="L37" s="35"/>
    </row>
    <row r="38" spans="12:12" x14ac:dyDescent="0.3">
      <c r="L38" s="35"/>
    </row>
    <row r="39" spans="12:12" x14ac:dyDescent="0.3">
      <c r="L39" s="35"/>
    </row>
    <row r="41" spans="12:12" x14ac:dyDescent="0.3">
      <c r="L41" s="35"/>
    </row>
  </sheetData>
  <mergeCells count="11">
    <mergeCell ref="C20:I20"/>
    <mergeCell ref="A2:L2"/>
    <mergeCell ref="A1:L1"/>
    <mergeCell ref="G4:J4"/>
    <mergeCell ref="A3:A5"/>
    <mergeCell ref="B3:B5"/>
    <mergeCell ref="C3:F3"/>
    <mergeCell ref="G3:J3"/>
    <mergeCell ref="C4:F4"/>
    <mergeCell ref="K3:K5"/>
    <mergeCell ref="L3:L5"/>
  </mergeCells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2"/>
  <sheetViews>
    <sheetView topLeftCell="A25" zoomScaleNormal="100" workbookViewId="0">
      <selection activeCell="C32" sqref="C32:H33"/>
    </sheetView>
  </sheetViews>
  <sheetFormatPr defaultRowHeight="18.75" x14ac:dyDescent="0.3"/>
  <cols>
    <col min="1" max="1" width="4.625" style="5" customWidth="1"/>
    <col min="2" max="2" width="27.75" style="5" customWidth="1"/>
    <col min="3" max="3" width="20" style="5" customWidth="1"/>
    <col min="4" max="5" width="16.875" style="5" customWidth="1"/>
    <col min="6" max="6" width="17.875" style="5" customWidth="1"/>
    <col min="7" max="7" width="19.125" style="5" customWidth="1"/>
    <col min="8" max="8" width="15.5" style="5" customWidth="1"/>
    <col min="9" max="9" width="17.875" style="35" customWidth="1"/>
    <col min="10" max="10" width="16.25" style="5" bestFit="1" customWidth="1"/>
    <col min="11" max="11" width="13.5" style="5" customWidth="1"/>
    <col min="12" max="44" width="9" style="5"/>
    <col min="45" max="16384" width="9" style="3"/>
  </cols>
  <sheetData>
    <row r="1" spans="1:44" x14ac:dyDescent="0.3">
      <c r="A1" s="98" t="s">
        <v>115</v>
      </c>
      <c r="B1" s="98"/>
      <c r="C1" s="98"/>
      <c r="D1" s="98"/>
      <c r="E1" s="98"/>
      <c r="F1" s="98"/>
      <c r="G1" s="98"/>
      <c r="H1" s="98"/>
      <c r="I1" s="98"/>
      <c r="J1" s="98"/>
    </row>
    <row r="2" spans="1:44" ht="21" customHeight="1" x14ac:dyDescent="0.3">
      <c r="A2" s="102" t="str">
        <f>'cay lao nam'!A2:L2</f>
        <v>(Kèm theo Thông báo  số 79/TB-UBND ngày 10/11/2025 của UBND xã Tân Kỳ)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44" ht="19.5" customHeight="1" x14ac:dyDescent="0.3">
      <c r="A3" s="96" t="s">
        <v>13</v>
      </c>
      <c r="B3" s="96" t="s">
        <v>89</v>
      </c>
      <c r="C3" s="96" t="s">
        <v>14</v>
      </c>
      <c r="D3" s="96"/>
      <c r="E3" s="96"/>
      <c r="F3" s="96" t="s">
        <v>15</v>
      </c>
      <c r="G3" s="96"/>
      <c r="H3" s="96"/>
      <c r="I3" s="101" t="s">
        <v>33</v>
      </c>
      <c r="J3" s="96" t="s">
        <v>30</v>
      </c>
      <c r="K3" s="14"/>
    </row>
    <row r="4" spans="1:44" ht="15.75" customHeight="1" x14ac:dyDescent="0.3">
      <c r="A4" s="96"/>
      <c r="B4" s="96"/>
      <c r="C4" s="96" t="s">
        <v>17</v>
      </c>
      <c r="D4" s="96"/>
      <c r="E4" s="96"/>
      <c r="F4" s="96" t="s">
        <v>17</v>
      </c>
      <c r="G4" s="96"/>
      <c r="H4" s="96"/>
      <c r="I4" s="101"/>
      <c r="J4" s="96"/>
      <c r="K4" s="14"/>
    </row>
    <row r="5" spans="1:44" ht="79.5" customHeight="1" x14ac:dyDescent="0.3">
      <c r="A5" s="96"/>
      <c r="B5" s="96"/>
      <c r="C5" s="23" t="s">
        <v>21</v>
      </c>
      <c r="D5" s="23" t="s">
        <v>22</v>
      </c>
      <c r="E5" s="23" t="s">
        <v>23</v>
      </c>
      <c r="F5" s="23" t="s">
        <v>21</v>
      </c>
      <c r="G5" s="23" t="s">
        <v>27</v>
      </c>
      <c r="H5" s="23" t="s">
        <v>28</v>
      </c>
      <c r="I5" s="101"/>
      <c r="J5" s="96"/>
      <c r="K5" s="14"/>
    </row>
    <row r="6" spans="1:44" s="74" customFormat="1" ht="19.5" customHeight="1" x14ac:dyDescent="0.3">
      <c r="A6" s="24"/>
      <c r="B6" s="24"/>
      <c r="C6" s="24" t="s">
        <v>8</v>
      </c>
      <c r="D6" s="24" t="s">
        <v>8</v>
      </c>
      <c r="E6" s="24" t="s">
        <v>8</v>
      </c>
      <c r="F6" s="24" t="s">
        <v>8</v>
      </c>
      <c r="G6" s="24" t="s">
        <v>8</v>
      </c>
      <c r="H6" s="24" t="s">
        <v>8</v>
      </c>
      <c r="I6" s="46" t="s">
        <v>42</v>
      </c>
      <c r="J6" s="24" t="s">
        <v>43</v>
      </c>
      <c r="K6" s="73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</row>
    <row r="7" spans="1:44" ht="14.25" customHeight="1" x14ac:dyDescent="0.3">
      <c r="A7" s="15"/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46">
        <v>8</v>
      </c>
      <c r="J7" s="24">
        <v>9</v>
      </c>
      <c r="K7" s="14"/>
    </row>
    <row r="8" spans="1:44" x14ac:dyDescent="0.3">
      <c r="A8" s="69"/>
      <c r="B8" s="70" t="s">
        <v>64</v>
      </c>
      <c r="C8" s="7"/>
      <c r="D8" s="7"/>
      <c r="E8" s="7"/>
      <c r="F8" s="7"/>
      <c r="G8" s="7"/>
      <c r="H8" s="7"/>
      <c r="I8" s="9"/>
      <c r="J8" s="9">
        <f t="shared" ref="J8:J12" si="0">(C8+D8+E8+F8+G8+H8)*I8</f>
        <v>0</v>
      </c>
    </row>
    <row r="9" spans="1:44" x14ac:dyDescent="0.3">
      <c r="A9" s="69"/>
      <c r="B9" s="91" t="s">
        <v>109</v>
      </c>
      <c r="C9" s="7"/>
      <c r="D9" s="7"/>
      <c r="E9" s="7"/>
      <c r="F9" s="7"/>
      <c r="G9" s="7"/>
      <c r="H9" s="7"/>
      <c r="I9" s="9"/>
      <c r="J9" s="9"/>
    </row>
    <row r="10" spans="1:44" s="4" customFormat="1" ht="25.5" customHeight="1" x14ac:dyDescent="0.3">
      <c r="A10" s="107">
        <v>1</v>
      </c>
      <c r="B10" s="108" t="s">
        <v>47</v>
      </c>
      <c r="C10" s="7"/>
      <c r="D10" s="7"/>
      <c r="E10" s="7">
        <v>0.3</v>
      </c>
      <c r="F10" s="7"/>
      <c r="G10" s="7"/>
      <c r="H10" s="80"/>
      <c r="I10" s="21">
        <v>15000000</v>
      </c>
      <c r="J10" s="9">
        <f>(C10+D10+E10+F10+G10+H10)*I10</f>
        <v>4500000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</row>
    <row r="11" spans="1:44" s="4" customFormat="1" x14ac:dyDescent="0.3">
      <c r="A11" s="107"/>
      <c r="B11" s="108"/>
      <c r="C11" s="7"/>
      <c r="D11" s="7"/>
      <c r="E11" s="7"/>
      <c r="F11" s="7"/>
      <c r="G11" s="7"/>
      <c r="H11" s="7">
        <v>0.5</v>
      </c>
      <c r="I11" s="9">
        <v>7500000</v>
      </c>
      <c r="J11" s="9">
        <f t="shared" si="0"/>
        <v>3750000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</row>
    <row r="12" spans="1:44" s="4" customFormat="1" x14ac:dyDescent="0.3">
      <c r="A12" s="60">
        <v>2</v>
      </c>
      <c r="B12" s="71" t="s">
        <v>56</v>
      </c>
      <c r="C12" s="7"/>
      <c r="D12" s="7"/>
      <c r="E12" s="7">
        <v>0.25</v>
      </c>
      <c r="F12" s="7"/>
      <c r="G12" s="7"/>
      <c r="H12" s="7"/>
      <c r="I12" s="21">
        <v>15000000</v>
      </c>
      <c r="J12" s="9">
        <f t="shared" si="0"/>
        <v>3750000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</row>
    <row r="13" spans="1:44" s="4" customFormat="1" x14ac:dyDescent="0.3">
      <c r="A13" s="60">
        <v>3</v>
      </c>
      <c r="B13" s="71" t="s">
        <v>65</v>
      </c>
      <c r="C13" s="7"/>
      <c r="D13" s="7"/>
      <c r="E13" s="7"/>
      <c r="F13" s="7"/>
      <c r="G13" s="7"/>
      <c r="H13" s="7">
        <v>0.04</v>
      </c>
      <c r="I13" s="9">
        <v>7500000</v>
      </c>
      <c r="J13" s="9">
        <f t="shared" ref="J13:J26" si="1">(C13+D13+E13+F13+G13+H13)*I13</f>
        <v>300000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spans="1:44" s="4" customFormat="1" x14ac:dyDescent="0.3">
      <c r="A14" s="60">
        <v>4</v>
      </c>
      <c r="B14" s="71" t="s">
        <v>66</v>
      </c>
      <c r="C14" s="7"/>
      <c r="D14" s="7"/>
      <c r="E14" s="7"/>
      <c r="F14" s="7"/>
      <c r="G14" s="7"/>
      <c r="H14" s="7">
        <v>0.05</v>
      </c>
      <c r="I14" s="9">
        <v>7500000</v>
      </c>
      <c r="J14" s="9">
        <f t="shared" si="1"/>
        <v>375000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s="4" customFormat="1" x14ac:dyDescent="0.3">
      <c r="A15" s="60">
        <v>5</v>
      </c>
      <c r="B15" s="71" t="s">
        <v>67</v>
      </c>
      <c r="C15" s="7"/>
      <c r="D15" s="7"/>
      <c r="E15" s="7">
        <v>0.03</v>
      </c>
      <c r="F15" s="7"/>
      <c r="G15" s="7"/>
      <c r="H15" s="7"/>
      <c r="I15" s="21">
        <v>15000000</v>
      </c>
      <c r="J15" s="9">
        <f t="shared" si="1"/>
        <v>450000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1:44" s="4" customFormat="1" x14ac:dyDescent="0.3">
      <c r="A16" s="60">
        <v>6</v>
      </c>
      <c r="B16" s="71" t="s">
        <v>62</v>
      </c>
      <c r="C16" s="7"/>
      <c r="D16" s="7"/>
      <c r="E16" s="7">
        <v>0.05</v>
      </c>
      <c r="F16" s="7"/>
      <c r="G16" s="7"/>
      <c r="H16" s="7"/>
      <c r="I16" s="21">
        <v>15000000</v>
      </c>
      <c r="J16" s="9">
        <f t="shared" si="1"/>
        <v>750000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s="4" customFormat="1" x14ac:dyDescent="0.3">
      <c r="A17" s="60">
        <v>7</v>
      </c>
      <c r="B17" s="71" t="s">
        <v>48</v>
      </c>
      <c r="C17" s="7"/>
      <c r="D17" s="7"/>
      <c r="E17" s="7">
        <v>0.04</v>
      </c>
      <c r="F17" s="7"/>
      <c r="G17" s="7"/>
      <c r="H17" s="7"/>
      <c r="I17" s="21">
        <v>15000000</v>
      </c>
      <c r="J17" s="9">
        <f t="shared" si="1"/>
        <v>600000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s="4" customFormat="1" x14ac:dyDescent="0.3">
      <c r="A18" s="60">
        <v>8</v>
      </c>
      <c r="B18" s="71" t="s">
        <v>68</v>
      </c>
      <c r="C18" s="7"/>
      <c r="D18" s="7"/>
      <c r="E18" s="7"/>
      <c r="F18" s="7"/>
      <c r="G18" s="7"/>
      <c r="H18" s="7">
        <v>0.1</v>
      </c>
      <c r="I18" s="9">
        <v>7500000</v>
      </c>
      <c r="J18" s="9">
        <f t="shared" si="1"/>
        <v>750000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s="4" customFormat="1" x14ac:dyDescent="0.3">
      <c r="A19" s="60">
        <v>9</v>
      </c>
      <c r="B19" s="71" t="s">
        <v>69</v>
      </c>
      <c r="C19" s="7"/>
      <c r="D19" s="7"/>
      <c r="E19" s="7"/>
      <c r="F19" s="7"/>
      <c r="G19" s="7"/>
      <c r="H19" s="7">
        <v>0.14000000000000001</v>
      </c>
      <c r="I19" s="9">
        <v>7500000</v>
      </c>
      <c r="J19" s="9">
        <f t="shared" si="1"/>
        <v>1050000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s="4" customFormat="1" x14ac:dyDescent="0.3">
      <c r="A20" s="107">
        <v>10</v>
      </c>
      <c r="B20" s="108" t="s">
        <v>71</v>
      </c>
      <c r="C20" s="7"/>
      <c r="D20" s="7"/>
      <c r="E20" s="7">
        <v>0.05</v>
      </c>
      <c r="F20" s="7"/>
      <c r="G20" s="7"/>
      <c r="H20" s="7"/>
      <c r="I20" s="21">
        <v>15000000</v>
      </c>
      <c r="J20" s="9">
        <f t="shared" si="1"/>
        <v>750000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s="4" customFormat="1" x14ac:dyDescent="0.3">
      <c r="A21" s="107"/>
      <c r="B21" s="108"/>
      <c r="C21" s="7"/>
      <c r="D21" s="7"/>
      <c r="E21" s="7"/>
      <c r="F21" s="7"/>
      <c r="G21" s="7"/>
      <c r="H21" s="7">
        <v>0.05</v>
      </c>
      <c r="I21" s="9">
        <v>7500000</v>
      </c>
      <c r="J21" s="9">
        <f t="shared" si="1"/>
        <v>375000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s="4" customFormat="1" x14ac:dyDescent="0.3">
      <c r="A22" s="60">
        <v>11</v>
      </c>
      <c r="B22" s="71" t="s">
        <v>90</v>
      </c>
      <c r="C22" s="7"/>
      <c r="D22" s="7"/>
      <c r="E22" s="7">
        <v>7.0000000000000007E-2</v>
      </c>
      <c r="F22" s="7"/>
      <c r="G22" s="7"/>
      <c r="H22" s="7"/>
      <c r="I22" s="21">
        <v>15000000</v>
      </c>
      <c r="J22" s="9">
        <f t="shared" si="1"/>
        <v>1050000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s="4" customFormat="1" x14ac:dyDescent="0.3">
      <c r="A23" s="60">
        <v>12</v>
      </c>
      <c r="B23" s="71" t="s">
        <v>44</v>
      </c>
      <c r="C23" s="7"/>
      <c r="D23" s="7"/>
      <c r="E23" s="7">
        <v>0.6</v>
      </c>
      <c r="F23" s="7"/>
      <c r="G23" s="7"/>
      <c r="H23" s="7"/>
      <c r="I23" s="21">
        <v>15000000</v>
      </c>
      <c r="J23" s="9">
        <f t="shared" si="1"/>
        <v>9000000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</row>
    <row r="24" spans="1:44" s="4" customFormat="1" x14ac:dyDescent="0.3">
      <c r="A24" s="60">
        <v>13</v>
      </c>
      <c r="B24" s="71" t="s">
        <v>92</v>
      </c>
      <c r="C24" s="7"/>
      <c r="D24" s="7"/>
      <c r="E24" s="7"/>
      <c r="F24" s="7"/>
      <c r="G24" s="7"/>
      <c r="H24" s="7">
        <v>0.2</v>
      </c>
      <c r="I24" s="9">
        <v>7500000</v>
      </c>
      <c r="J24" s="9">
        <f t="shared" si="1"/>
        <v>1500000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1:44" s="4" customFormat="1" x14ac:dyDescent="0.3">
      <c r="A25" s="60">
        <v>14</v>
      </c>
      <c r="B25" s="71" t="s">
        <v>49</v>
      </c>
      <c r="C25" s="7"/>
      <c r="D25" s="7"/>
      <c r="E25" s="7"/>
      <c r="F25" s="7"/>
      <c r="G25" s="7"/>
      <c r="H25" s="7">
        <v>0.04</v>
      </c>
      <c r="I25" s="9">
        <v>7500000</v>
      </c>
      <c r="J25" s="9">
        <f t="shared" si="1"/>
        <v>300000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</row>
    <row r="26" spans="1:44" s="4" customFormat="1" x14ac:dyDescent="0.3">
      <c r="A26" s="60">
        <v>15</v>
      </c>
      <c r="B26" s="71" t="s">
        <v>45</v>
      </c>
      <c r="C26" s="7"/>
      <c r="D26" s="7"/>
      <c r="E26" s="7">
        <v>0.04</v>
      </c>
      <c r="F26" s="7"/>
      <c r="G26" s="7"/>
      <c r="H26" s="7"/>
      <c r="I26" s="21">
        <v>15000000</v>
      </c>
      <c r="J26" s="9">
        <f t="shared" si="1"/>
        <v>600000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</row>
    <row r="27" spans="1:44" s="4" customFormat="1" x14ac:dyDescent="0.3">
      <c r="A27" s="107">
        <v>16</v>
      </c>
      <c r="B27" s="108" t="s">
        <v>57</v>
      </c>
      <c r="C27" s="7"/>
      <c r="D27" s="80">
        <v>0.06</v>
      </c>
      <c r="E27" s="7"/>
      <c r="F27" s="7"/>
      <c r="G27" s="7"/>
      <c r="H27" s="7"/>
      <c r="I27" s="21">
        <v>10000000</v>
      </c>
      <c r="J27" s="9">
        <f>(C27+D27+E27+F27+G27+H27)*I27</f>
        <v>600000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</row>
    <row r="28" spans="1:44" s="4" customFormat="1" x14ac:dyDescent="0.3">
      <c r="A28" s="107"/>
      <c r="B28" s="108"/>
      <c r="C28" s="7"/>
      <c r="D28" s="7"/>
      <c r="E28" s="7"/>
      <c r="F28" s="7"/>
      <c r="G28" s="7"/>
      <c r="H28" s="7">
        <v>0.03</v>
      </c>
      <c r="I28" s="9">
        <v>7500000</v>
      </c>
      <c r="J28" s="9">
        <f>(C28+D28+E28+F28+G28+H28)*I28</f>
        <v>225000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</row>
    <row r="29" spans="1:44" s="4" customFormat="1" x14ac:dyDescent="0.3">
      <c r="A29" s="60">
        <v>17</v>
      </c>
      <c r="B29" s="71" t="s">
        <v>63</v>
      </c>
      <c r="C29" s="7"/>
      <c r="D29" s="7"/>
      <c r="E29" s="7">
        <v>0.08</v>
      </c>
      <c r="F29" s="7"/>
      <c r="G29" s="7"/>
      <c r="H29" s="7"/>
      <c r="I29" s="21">
        <v>15000000</v>
      </c>
      <c r="J29" s="9">
        <f>(C29+D29+E29+F29+G29+H29)*I29</f>
        <v>1200000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</row>
    <row r="30" spans="1:44" s="84" customFormat="1" x14ac:dyDescent="0.3">
      <c r="A30" s="111">
        <v>18</v>
      </c>
      <c r="B30" s="109" t="s">
        <v>105</v>
      </c>
      <c r="C30" s="80"/>
      <c r="D30" s="80"/>
      <c r="E30" s="80">
        <v>0.02</v>
      </c>
      <c r="F30" s="80"/>
      <c r="G30" s="80"/>
      <c r="H30" s="80"/>
      <c r="I30" s="81">
        <v>15000000</v>
      </c>
      <c r="J30" s="82">
        <f>(C30+D30+E30+F30+G30+H30)*I30</f>
        <v>300000</v>
      </c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</row>
    <row r="31" spans="1:44" s="84" customFormat="1" x14ac:dyDescent="0.3">
      <c r="A31" s="112"/>
      <c r="B31" s="110"/>
      <c r="C31" s="80"/>
      <c r="D31" s="80"/>
      <c r="E31" s="80">
        <v>0.04</v>
      </c>
      <c r="F31" s="80"/>
      <c r="G31" s="80"/>
      <c r="H31" s="80"/>
      <c r="I31" s="81">
        <v>15000000</v>
      </c>
      <c r="J31" s="82">
        <f>(C31+D31+E31+F31+G31+H31)*I31</f>
        <v>600000</v>
      </c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</row>
    <row r="32" spans="1:44" s="22" customFormat="1" x14ac:dyDescent="0.3">
      <c r="A32" s="19"/>
      <c r="B32" s="19" t="s">
        <v>97</v>
      </c>
      <c r="C32" s="92">
        <f>SUM(C10:C31)</f>
        <v>0</v>
      </c>
      <c r="D32" s="92">
        <f t="shared" ref="D32" si="2">SUM(D10:D31)</f>
        <v>0.06</v>
      </c>
      <c r="E32" s="92">
        <f>SUM(E10:E31)</f>
        <v>1.5700000000000003</v>
      </c>
      <c r="F32" s="92">
        <f>SUM(F10:F31)</f>
        <v>0</v>
      </c>
      <c r="G32" s="92">
        <f>SUM(G10:G31)</f>
        <v>0</v>
      </c>
      <c r="H32" s="92">
        <f>SUM(H10:H31)</f>
        <v>1.1500000000000001</v>
      </c>
      <c r="I32" s="62"/>
      <c r="J32" s="62">
        <f>SUM(J10:J31)</f>
        <v>32775000</v>
      </c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</row>
    <row r="33" spans="1:44" s="22" customFormat="1" x14ac:dyDescent="0.3">
      <c r="A33" s="19"/>
      <c r="B33" s="19" t="s">
        <v>104</v>
      </c>
      <c r="C33" s="106">
        <f>C32+D32+E32+F32+G32+H32</f>
        <v>2.7800000000000002</v>
      </c>
      <c r="D33" s="106"/>
      <c r="E33" s="106"/>
      <c r="F33" s="106"/>
      <c r="G33" s="106"/>
      <c r="H33" s="106"/>
      <c r="I33" s="62"/>
      <c r="J33" s="19" t="s">
        <v>106</v>
      </c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</row>
    <row r="35" spans="1:44" x14ac:dyDescent="0.3">
      <c r="J35" s="35"/>
    </row>
    <row r="36" spans="1:44" x14ac:dyDescent="0.3">
      <c r="J36" s="35"/>
    </row>
    <row r="37" spans="1:44" x14ac:dyDescent="0.3">
      <c r="J37" s="35"/>
    </row>
    <row r="38" spans="1:44" x14ac:dyDescent="0.3">
      <c r="J38" s="35"/>
    </row>
    <row r="39" spans="1:44" x14ac:dyDescent="0.3">
      <c r="J39" s="35"/>
    </row>
    <row r="40" spans="1:44" x14ac:dyDescent="0.3">
      <c r="J40" s="35"/>
    </row>
    <row r="41" spans="1:44" x14ac:dyDescent="0.3">
      <c r="J41" s="35"/>
    </row>
    <row r="47" spans="1:44" x14ac:dyDescent="0.3">
      <c r="J47" s="35"/>
    </row>
    <row r="48" spans="1:44" x14ac:dyDescent="0.3">
      <c r="J48" s="35"/>
    </row>
    <row r="49" spans="10:10" x14ac:dyDescent="0.3">
      <c r="J49" s="35"/>
    </row>
    <row r="50" spans="10:10" x14ac:dyDescent="0.3">
      <c r="J50" s="35"/>
    </row>
    <row r="51" spans="10:10" x14ac:dyDescent="0.3">
      <c r="J51" s="35"/>
    </row>
    <row r="52" spans="10:10" x14ac:dyDescent="0.3">
      <c r="J52" s="35"/>
    </row>
  </sheetData>
  <mergeCells count="19">
    <mergeCell ref="A1:J1"/>
    <mergeCell ref="I3:I5"/>
    <mergeCell ref="J3:J5"/>
    <mergeCell ref="F4:H4"/>
    <mergeCell ref="A3:A5"/>
    <mergeCell ref="B3:B5"/>
    <mergeCell ref="C3:E3"/>
    <mergeCell ref="F3:H3"/>
    <mergeCell ref="C4:E4"/>
    <mergeCell ref="A2:J2"/>
    <mergeCell ref="C33:H33"/>
    <mergeCell ref="A10:A11"/>
    <mergeCell ref="B10:B11"/>
    <mergeCell ref="B20:B21"/>
    <mergeCell ref="A20:A21"/>
    <mergeCell ref="B27:B28"/>
    <mergeCell ref="A27:A28"/>
    <mergeCell ref="B30:B31"/>
    <mergeCell ref="A30:A31"/>
  </mergeCells>
  <pageMargins left="0.7" right="0.7" top="0.75" bottom="0.75" header="0.3" footer="0.3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pane ySplit="6" topLeftCell="A7" activePane="bottomLeft" state="frozen"/>
      <selection pane="bottomLeft" activeCell="A2" sqref="A2:H2"/>
    </sheetView>
  </sheetViews>
  <sheetFormatPr defaultRowHeight="15.75" x14ac:dyDescent="0.25"/>
  <cols>
    <col min="1" max="1" width="6.125" customWidth="1"/>
    <col min="2" max="2" width="29.25" customWidth="1"/>
    <col min="3" max="3" width="14.375" customWidth="1"/>
    <col min="4" max="4" width="14.75" customWidth="1"/>
    <col min="5" max="5" width="14.125" customWidth="1"/>
    <col min="6" max="6" width="15.75" customWidth="1"/>
    <col min="7" max="7" width="13.375" customWidth="1"/>
    <col min="8" max="8" width="13.25" customWidth="1"/>
    <col min="9" max="9" width="10.75" customWidth="1"/>
    <col min="10" max="10" width="14.75" bestFit="1" customWidth="1"/>
    <col min="11" max="11" width="19" customWidth="1"/>
  </cols>
  <sheetData>
    <row r="1" spans="1:10" x14ac:dyDescent="0.25">
      <c r="A1" s="1"/>
    </row>
    <row r="2" spans="1:10" x14ac:dyDescent="0.25">
      <c r="A2" s="93" t="s">
        <v>116</v>
      </c>
      <c r="B2" s="93"/>
      <c r="C2" s="93"/>
      <c r="D2" s="93"/>
      <c r="E2" s="93"/>
      <c r="F2" s="93"/>
      <c r="G2" s="93"/>
      <c r="H2" s="93"/>
    </row>
    <row r="3" spans="1:10" x14ac:dyDescent="0.25">
      <c r="A3" s="113" t="str">
        <f>'Hang nam'!A2:J2</f>
        <v>(Kèm theo Thông báo  số 79/TB-UBND ngày 10/11/2025 của UBND xã Tân Kỳ)</v>
      </c>
      <c r="B3" s="113"/>
      <c r="C3" s="113"/>
      <c r="D3" s="113"/>
      <c r="E3" s="113"/>
      <c r="F3" s="113"/>
      <c r="G3" s="113"/>
      <c r="H3" s="113"/>
    </row>
    <row r="4" spans="1:10" ht="52.5" customHeight="1" x14ac:dyDescent="0.25">
      <c r="A4" s="96" t="s">
        <v>0</v>
      </c>
      <c r="B4" s="96" t="s">
        <v>41</v>
      </c>
      <c r="C4" s="96" t="s">
        <v>1</v>
      </c>
      <c r="D4" s="96" t="s">
        <v>9</v>
      </c>
      <c r="E4" s="96" t="s">
        <v>10</v>
      </c>
      <c r="F4" s="96" t="s">
        <v>11</v>
      </c>
      <c r="G4" s="96" t="s">
        <v>34</v>
      </c>
      <c r="H4" s="96" t="s">
        <v>30</v>
      </c>
      <c r="I4" s="12"/>
      <c r="J4" s="12"/>
    </row>
    <row r="5" spans="1:10" ht="30" customHeight="1" x14ac:dyDescent="0.25">
      <c r="A5" s="96"/>
      <c r="B5" s="96"/>
      <c r="C5" s="96"/>
      <c r="D5" s="96"/>
      <c r="E5" s="96"/>
      <c r="F5" s="96"/>
      <c r="G5" s="96"/>
      <c r="H5" s="96"/>
      <c r="I5" s="12"/>
      <c r="J5" s="12"/>
    </row>
    <row r="6" spans="1:10" ht="33" customHeight="1" x14ac:dyDescent="0.25">
      <c r="A6" s="96"/>
      <c r="B6" s="96"/>
      <c r="C6" s="58" t="s">
        <v>7</v>
      </c>
      <c r="D6" s="58" t="s">
        <v>12</v>
      </c>
      <c r="E6" s="58" t="s">
        <v>94</v>
      </c>
      <c r="F6" s="58" t="s">
        <v>12</v>
      </c>
      <c r="G6" s="58" t="s">
        <v>31</v>
      </c>
      <c r="H6" s="58" t="s">
        <v>32</v>
      </c>
      <c r="I6" s="75"/>
      <c r="J6" s="12"/>
    </row>
    <row r="7" spans="1:10" x14ac:dyDescent="0.25">
      <c r="A7" s="10"/>
      <c r="B7" s="58">
        <v>1</v>
      </c>
      <c r="C7" s="58">
        <v>2</v>
      </c>
      <c r="D7" s="58">
        <v>3</v>
      </c>
      <c r="E7" s="58">
        <v>4</v>
      </c>
      <c r="F7" s="58">
        <v>5</v>
      </c>
      <c r="G7" s="58">
        <v>6</v>
      </c>
      <c r="H7" s="58">
        <v>7</v>
      </c>
      <c r="I7" s="12"/>
      <c r="J7" s="12"/>
    </row>
    <row r="8" spans="1:10" s="12" customFormat="1" x14ac:dyDescent="0.25">
      <c r="A8" s="10"/>
      <c r="B8" s="23"/>
      <c r="C8" s="10"/>
      <c r="D8" s="10"/>
      <c r="E8" s="10"/>
      <c r="F8" s="10"/>
      <c r="G8" s="10"/>
      <c r="H8" s="10"/>
    </row>
    <row r="9" spans="1:10" s="5" customFormat="1" ht="21" customHeight="1" x14ac:dyDescent="0.3">
      <c r="A9" s="44"/>
      <c r="B9" s="19" t="s">
        <v>64</v>
      </c>
      <c r="C9" s="15"/>
      <c r="D9" s="15"/>
      <c r="E9" s="15"/>
      <c r="F9" s="17"/>
      <c r="G9" s="6"/>
      <c r="H9" s="16">
        <f t="shared" ref="H9:H12" si="0">G9*F9</f>
        <v>0</v>
      </c>
    </row>
    <row r="10" spans="1:10" s="5" customFormat="1" ht="21" customHeight="1" x14ac:dyDescent="0.3">
      <c r="A10" s="89"/>
      <c r="B10" s="90" t="s">
        <v>108</v>
      </c>
      <c r="C10" s="15"/>
      <c r="D10" s="15"/>
      <c r="E10" s="15"/>
      <c r="F10" s="17"/>
      <c r="G10" s="6"/>
      <c r="H10" s="16"/>
    </row>
    <row r="11" spans="1:10" s="4" customFormat="1" ht="21" customHeight="1" x14ac:dyDescent="0.3">
      <c r="A11" s="15">
        <v>1</v>
      </c>
      <c r="B11" s="7" t="s">
        <v>46</v>
      </c>
      <c r="C11" s="15"/>
      <c r="D11" s="15"/>
      <c r="E11" s="15"/>
      <c r="F11" s="17">
        <v>0.1</v>
      </c>
      <c r="G11" s="6">
        <v>15000000</v>
      </c>
      <c r="H11" s="16">
        <f t="shared" si="0"/>
        <v>1500000</v>
      </c>
      <c r="I11" s="5"/>
      <c r="J11" s="5"/>
    </row>
    <row r="12" spans="1:10" s="4" customFormat="1" ht="21" customHeight="1" x14ac:dyDescent="0.3">
      <c r="A12" s="15">
        <v>2</v>
      </c>
      <c r="B12" s="7" t="s">
        <v>58</v>
      </c>
      <c r="C12" s="15"/>
      <c r="D12" s="15"/>
      <c r="E12" s="15"/>
      <c r="F12" s="17">
        <v>0.2</v>
      </c>
      <c r="G12" s="6">
        <v>15000000</v>
      </c>
      <c r="H12" s="16">
        <f t="shared" si="0"/>
        <v>3000000</v>
      </c>
      <c r="I12" s="5"/>
      <c r="J12" s="5"/>
    </row>
    <row r="13" spans="1:10" s="12" customFormat="1" ht="25.5" customHeight="1" x14ac:dyDescent="0.3">
      <c r="A13" s="10"/>
      <c r="B13" s="19" t="s">
        <v>97</v>
      </c>
      <c r="C13" s="10"/>
      <c r="D13" s="10"/>
      <c r="E13" s="10"/>
      <c r="F13" s="76">
        <f>SUM(F9:F12)</f>
        <v>0.30000000000000004</v>
      </c>
      <c r="G13" s="13"/>
      <c r="H13" s="42">
        <f>SUM(H9:H12)</f>
        <v>4500000</v>
      </c>
      <c r="J13" s="34"/>
    </row>
    <row r="14" spans="1:10" x14ac:dyDescent="0.25">
      <c r="I14" s="12"/>
      <c r="J14" s="12"/>
    </row>
  </sheetData>
  <mergeCells count="10">
    <mergeCell ref="A3:H3"/>
    <mergeCell ref="A2:H2"/>
    <mergeCell ref="G4:G5"/>
    <mergeCell ref="H4:H5"/>
    <mergeCell ref="A4:A6"/>
    <mergeCell ref="B4:B6"/>
    <mergeCell ref="C4:C5"/>
    <mergeCell ref="D4:D5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workbookViewId="0">
      <pane ySplit="5" topLeftCell="A6" activePane="bottomLeft" state="frozen"/>
      <selection pane="bottomLeft" activeCell="D5" sqref="D5"/>
    </sheetView>
  </sheetViews>
  <sheetFormatPr defaultRowHeight="15.75" x14ac:dyDescent="0.25"/>
  <cols>
    <col min="1" max="1" width="4" customWidth="1"/>
    <col min="2" max="2" width="32.375" customWidth="1"/>
    <col min="3" max="3" width="13.5" customWidth="1"/>
    <col min="4" max="4" width="11.75" customWidth="1"/>
    <col min="5" max="5" width="11.125" hidden="1" customWidth="1"/>
    <col min="6" max="6" width="12.625" hidden="1" customWidth="1"/>
    <col min="7" max="7" width="11.75" customWidth="1"/>
    <col min="8" max="8" width="10.625" customWidth="1"/>
    <col min="9" max="17" width="0" hidden="1" customWidth="1"/>
    <col min="18" max="18" width="12.125" style="37" customWidth="1"/>
    <col min="19" max="19" width="21.125" customWidth="1"/>
    <col min="21" max="21" width="10.125" bestFit="1" customWidth="1"/>
  </cols>
  <sheetData>
    <row r="1" spans="1:19" ht="15.75" customHeight="1" x14ac:dyDescent="0.25">
      <c r="A1" s="115" t="s">
        <v>117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x14ac:dyDescent="0.25">
      <c r="A2" s="114" t="str">
        <f>'Hang nam'!A2:J2</f>
        <v>(Kèm theo Thông báo  số 79/TB-UBND ngày 10/11/2025 của UBND xã Tân Kỳ)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s="27" customFormat="1" ht="15.75" customHeight="1" x14ac:dyDescent="0.25">
      <c r="A3" s="116" t="s">
        <v>0</v>
      </c>
      <c r="B3" s="116" t="s">
        <v>89</v>
      </c>
      <c r="C3" s="117" t="s">
        <v>72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26"/>
      <c r="R3" s="38"/>
    </row>
    <row r="4" spans="1:19" s="27" customFormat="1" ht="38.25" customHeight="1" x14ac:dyDescent="0.25">
      <c r="A4" s="116"/>
      <c r="B4" s="116"/>
      <c r="C4" s="118" t="s">
        <v>73</v>
      </c>
      <c r="D4" s="119"/>
      <c r="E4" s="118" t="s">
        <v>74</v>
      </c>
      <c r="F4" s="119"/>
      <c r="G4" s="118" t="s">
        <v>75</v>
      </c>
      <c r="H4" s="119"/>
      <c r="I4" s="120" t="s">
        <v>76</v>
      </c>
      <c r="J4" s="120" t="s">
        <v>77</v>
      </c>
      <c r="K4" s="120" t="s">
        <v>78</v>
      </c>
      <c r="L4" s="118" t="s">
        <v>79</v>
      </c>
      <c r="M4" s="119"/>
      <c r="N4" s="120" t="s">
        <v>80</v>
      </c>
      <c r="O4" s="118" t="s">
        <v>81</v>
      </c>
      <c r="P4" s="119"/>
      <c r="Q4" s="120" t="s">
        <v>82</v>
      </c>
      <c r="R4" s="122" t="s">
        <v>34</v>
      </c>
      <c r="S4" s="123" t="s">
        <v>30</v>
      </c>
    </row>
    <row r="5" spans="1:19" s="27" customFormat="1" ht="47.25" x14ac:dyDescent="0.25">
      <c r="A5" s="116"/>
      <c r="B5" s="116"/>
      <c r="C5" s="28" t="s">
        <v>83</v>
      </c>
      <c r="D5" s="28" t="s">
        <v>84</v>
      </c>
      <c r="E5" s="28" t="s">
        <v>83</v>
      </c>
      <c r="F5" s="28" t="s">
        <v>84</v>
      </c>
      <c r="G5" s="28" t="s">
        <v>83</v>
      </c>
      <c r="H5" s="28" t="s">
        <v>84</v>
      </c>
      <c r="I5" s="121"/>
      <c r="J5" s="121"/>
      <c r="K5" s="121"/>
      <c r="L5" s="28" t="s">
        <v>85</v>
      </c>
      <c r="M5" s="28" t="s">
        <v>86</v>
      </c>
      <c r="N5" s="121"/>
      <c r="O5" s="28" t="s">
        <v>83</v>
      </c>
      <c r="P5" s="28" t="s">
        <v>84</v>
      </c>
      <c r="Q5" s="121"/>
      <c r="R5" s="122"/>
      <c r="S5" s="123"/>
    </row>
    <row r="6" spans="1:19" s="2" customFormat="1" x14ac:dyDescent="0.25">
      <c r="A6" s="33"/>
      <c r="B6" s="33"/>
      <c r="C6" s="33" t="s">
        <v>87</v>
      </c>
      <c r="D6" s="33" t="s">
        <v>87</v>
      </c>
      <c r="E6" s="33" t="s">
        <v>87</v>
      </c>
      <c r="F6" s="33" t="s">
        <v>87</v>
      </c>
      <c r="G6" s="33" t="s">
        <v>87</v>
      </c>
      <c r="H6" s="33" t="s">
        <v>87</v>
      </c>
      <c r="I6" s="33" t="s">
        <v>87</v>
      </c>
      <c r="J6" s="33" t="s">
        <v>87</v>
      </c>
      <c r="K6" s="33" t="s">
        <v>87</v>
      </c>
      <c r="L6" s="33" t="s">
        <v>87</v>
      </c>
      <c r="M6" s="33" t="s">
        <v>87</v>
      </c>
      <c r="N6" s="33" t="s">
        <v>87</v>
      </c>
      <c r="O6" s="33" t="s">
        <v>87</v>
      </c>
      <c r="P6" s="33" t="s">
        <v>87</v>
      </c>
      <c r="Q6" s="33" t="s">
        <v>88</v>
      </c>
      <c r="R6" s="78" t="s">
        <v>91</v>
      </c>
      <c r="S6" s="79" t="s">
        <v>32</v>
      </c>
    </row>
    <row r="7" spans="1:19" s="31" customFormat="1" x14ac:dyDescent="0.25">
      <c r="A7" s="30"/>
      <c r="B7" s="29">
        <v>1</v>
      </c>
      <c r="C7" s="29">
        <v>2</v>
      </c>
      <c r="D7" s="29">
        <v>3</v>
      </c>
      <c r="E7" s="29">
        <v>5</v>
      </c>
      <c r="F7" s="29">
        <v>6</v>
      </c>
      <c r="G7" s="29">
        <v>4</v>
      </c>
      <c r="H7" s="29">
        <v>5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39">
        <v>6</v>
      </c>
      <c r="S7" s="30">
        <v>7</v>
      </c>
    </row>
    <row r="8" spans="1:19" s="31" customFormat="1" x14ac:dyDescent="0.25">
      <c r="A8" s="30"/>
      <c r="B8" s="32" t="s">
        <v>64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9"/>
      <c r="S8" s="30"/>
    </row>
    <row r="9" spans="1:19" s="31" customFormat="1" x14ac:dyDescent="0.25">
      <c r="A9" s="30"/>
      <c r="B9" s="29" t="s">
        <v>107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9"/>
      <c r="S9" s="30"/>
    </row>
    <row r="10" spans="1:19" s="12" customFormat="1" ht="18.75" x14ac:dyDescent="0.3">
      <c r="A10" s="8">
        <v>1</v>
      </c>
      <c r="B10" s="7" t="s">
        <v>90</v>
      </c>
      <c r="C10" s="8"/>
      <c r="D10" s="8">
        <v>7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40">
        <v>45000</v>
      </c>
      <c r="S10" s="41">
        <f>R10*D10</f>
        <v>315000</v>
      </c>
    </row>
    <row r="11" spans="1:19" s="12" customFormat="1" hidden="1" x14ac:dyDescent="0.25">
      <c r="A11" s="8"/>
      <c r="B11" s="8"/>
      <c r="C11" s="8"/>
      <c r="D11" s="8">
        <v>4.4999999999999998E-2</v>
      </c>
      <c r="E11" s="8"/>
      <c r="F11" s="8"/>
      <c r="G11" s="8"/>
      <c r="H11" s="8">
        <v>1.5</v>
      </c>
      <c r="I11" s="8"/>
      <c r="J11" s="8"/>
      <c r="K11" s="8"/>
      <c r="L11" s="8"/>
      <c r="M11" s="8"/>
      <c r="N11" s="8"/>
      <c r="O11" s="8"/>
      <c r="P11" s="8"/>
      <c r="Q11" s="8"/>
      <c r="R11" s="40"/>
      <c r="S11" s="41">
        <f t="shared" ref="S11" si="0">R11*D11</f>
        <v>0</v>
      </c>
    </row>
    <row r="12" spans="1:19" s="77" customFormat="1" x14ac:dyDescent="0.25">
      <c r="A12" s="48"/>
      <c r="B12" s="48" t="s">
        <v>97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59"/>
      <c r="S12" s="49">
        <f>SUM(S10:S11)</f>
        <v>315000</v>
      </c>
    </row>
  </sheetData>
  <mergeCells count="17">
    <mergeCell ref="Q4:Q5"/>
    <mergeCell ref="A2:S2"/>
    <mergeCell ref="A1:S1"/>
    <mergeCell ref="A3:A5"/>
    <mergeCell ref="B3:B5"/>
    <mergeCell ref="C3:P3"/>
    <mergeCell ref="C4:D4"/>
    <mergeCell ref="E4:F4"/>
    <mergeCell ref="G4:H4"/>
    <mergeCell ref="I4:I5"/>
    <mergeCell ref="R4:R5"/>
    <mergeCell ref="S4:S5"/>
    <mergeCell ref="J4:J5"/>
    <mergeCell ref="K4:K5"/>
    <mergeCell ref="L4:M4"/>
    <mergeCell ref="N4:N5"/>
    <mergeCell ref="O4:P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Lam Nghiep</vt:lpstr>
      <vt:lpstr>Lua</vt:lpstr>
      <vt:lpstr>cay lao nam</vt:lpstr>
      <vt:lpstr>Hang nam</vt:lpstr>
      <vt:lpstr>Ao</vt:lpstr>
      <vt:lpstr>Vat nuoi</vt:lpstr>
      <vt:lpstr>'cay lao nam'!chuong_pl_1_name</vt:lpstr>
      <vt:lpstr>Ao!chuong_pl_3_name</vt:lpstr>
      <vt:lpstr>'cay lao nam'!Print_Titles</vt:lpstr>
      <vt:lpstr>'Hang nam'!Print_Titles</vt:lpstr>
      <vt:lpstr>'Lam Nghiep'!Print_Titles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2025-11-16T10:17:07Z</cp:lastPrinted>
  <dcterms:created xsi:type="dcterms:W3CDTF">2025-08-24T08:17:09Z</dcterms:created>
  <dcterms:modified xsi:type="dcterms:W3CDTF">2025-11-17T07:37:18Z</dcterms:modified>
</cp:coreProperties>
</file>